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020_10.0 - SOUPIS VEDLEJ..." sheetId="2" r:id="rId2"/>
    <sheet name="2020_10. - Vodovod k cent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'2020_10.0 - SOUPIS VEDLEJ...'!$C$120:$K$149</definedName>
    <definedName name="_xlnm.Print_Area" localSheetId="1">'2020_10.0 - SOUPIS VEDLEJ...'!$C$4:$J$75,'2020_10.0 - SOUPIS VEDLEJ...'!$C$81:$J$102,'2020_10.0 - SOUPIS VEDLEJ...'!$C$108:$J$149</definedName>
    <definedName name="_xlnm.Print_Titles" localSheetId="1">'2020_10.0 - SOUPIS VEDLEJ...'!$120:$120</definedName>
    <definedName name="_xlnm._FilterDatabase" localSheetId="2" hidden="1">'2020_10. - Vodovod k cent...'!$C$123:$K$395</definedName>
    <definedName name="_xlnm.Print_Area" localSheetId="2">'2020_10. - Vodovod k cent...'!$C$4:$J$75,'2020_10. - Vodovod k cent...'!$C$81:$J$105,'2020_10. - Vodovod k cent...'!$C$111:$J$395</definedName>
    <definedName name="_xlnm.Print_Titles" localSheetId="2">'2020_10. - Vodovod k cent...'!$123:$123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92"/>
  <c r="BH392"/>
  <c r="BG392"/>
  <c r="BF392"/>
  <c r="T392"/>
  <c r="R392"/>
  <c r="P392"/>
  <c r="BI388"/>
  <c r="BH388"/>
  <c r="BG388"/>
  <c r="BF388"/>
  <c r="T388"/>
  <c r="R388"/>
  <c r="P388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1"/>
  <c r="J90"/>
  <c r="F90"/>
  <c r="F88"/>
  <c r="E86"/>
  <c r="J18"/>
  <c r="E18"/>
  <c r="F121"/>
  <c r="J17"/>
  <c r="J12"/>
  <c r="J88"/>
  <c r="E7"/>
  <c r="E84"/>
  <c i="2" r="J149"/>
  <c r="J140"/>
  <c r="J37"/>
  <c r="J36"/>
  <c i="1" r="AY95"/>
  <c i="2" r="J35"/>
  <c i="1" r="AX95"/>
  <c i="2" r="J101"/>
  <c r="BI146"/>
  <c r="BH146"/>
  <c r="BG146"/>
  <c r="BF146"/>
  <c r="T146"/>
  <c r="T145"/>
  <c r="R146"/>
  <c r="R145"/>
  <c r="P146"/>
  <c r="P145"/>
  <c r="BI142"/>
  <c r="BH142"/>
  <c r="BG142"/>
  <c r="BF142"/>
  <c r="T142"/>
  <c r="T141"/>
  <c r="R142"/>
  <c r="R141"/>
  <c r="P142"/>
  <c r="P141"/>
  <c r="J98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1"/>
  <c r="J90"/>
  <c r="F90"/>
  <c r="F88"/>
  <c r="E86"/>
  <c r="J18"/>
  <c r="E18"/>
  <c r="F118"/>
  <c r="J17"/>
  <c r="J12"/>
  <c r="J115"/>
  <c r="E7"/>
  <c r="E111"/>
  <c i="1" r="L90"/>
  <c r="AM90"/>
  <c r="AM89"/>
  <c r="L89"/>
  <c r="AM87"/>
  <c r="L87"/>
  <c r="L85"/>
  <c r="L84"/>
  <c i="3" r="J392"/>
  <c r="J388"/>
  <c r="J380"/>
  <c r="BK376"/>
  <c r="J369"/>
  <c r="BK366"/>
  <c r="BK362"/>
  <c r="BK359"/>
  <c r="BK355"/>
  <c r="BK351"/>
  <c r="BK348"/>
  <c r="BK345"/>
  <c r="BK342"/>
  <c r="J339"/>
  <c r="BK337"/>
  <c r="J334"/>
  <c r="J328"/>
  <c r="J326"/>
  <c r="J317"/>
  <c r="J314"/>
  <c r="BK309"/>
  <c r="J302"/>
  <c r="BK296"/>
  <c r="BK293"/>
  <c r="J286"/>
  <c r="BK281"/>
  <c r="BK277"/>
  <c r="BK274"/>
  <c r="J267"/>
  <c r="J265"/>
  <c r="BK254"/>
  <c r="J251"/>
  <c r="J239"/>
  <c r="BK221"/>
  <c r="BK207"/>
  <c r="BK196"/>
  <c r="BK175"/>
  <c r="BK164"/>
  <c r="BK143"/>
  <c r="BK140"/>
  <c r="BK133"/>
  <c r="BK392"/>
  <c r="J383"/>
  <c r="BK369"/>
  <c r="J355"/>
  <c r="J348"/>
  <c r="J345"/>
  <c r="BK339"/>
  <c r="BK334"/>
  <c r="BK332"/>
  <c r="J330"/>
  <c r="BK326"/>
  <c r="BK317"/>
  <c r="BK307"/>
  <c r="BK299"/>
  <c r="BK289"/>
  <c r="J284"/>
  <c r="J263"/>
  <c r="BK245"/>
  <c r="BK239"/>
  <c r="J235"/>
  <c r="J232"/>
  <c r="J210"/>
  <c r="BK200"/>
  <c r="J188"/>
  <c r="BK178"/>
  <c r="J168"/>
  <c r="J164"/>
  <c r="BK146"/>
  <c r="BK136"/>
  <c r="J133"/>
  <c i="2" r="BK142"/>
  <c r="J138"/>
  <c r="BK128"/>
  <c i="3" r="BK388"/>
  <c r="BK383"/>
  <c r="BK380"/>
  <c r="J376"/>
  <c r="J372"/>
  <c r="J366"/>
  <c r="J362"/>
  <c r="J359"/>
  <c r="J351"/>
  <c r="J342"/>
  <c r="J337"/>
  <c r="J332"/>
  <c r="BK328"/>
  <c r="BK324"/>
  <c r="BK322"/>
  <c r="BK319"/>
  <c r="J309"/>
  <c r="BK305"/>
  <c r="J291"/>
  <c r="BK284"/>
  <c r="BK265"/>
  <c r="J261"/>
  <c r="J258"/>
  <c r="J254"/>
  <c r="BK251"/>
  <c r="BK235"/>
  <c r="J225"/>
  <c r="J221"/>
  <c r="J216"/>
  <c r="J203"/>
  <c r="BK188"/>
  <c r="J184"/>
  <c r="J175"/>
  <c r="J172"/>
  <c r="J160"/>
  <c r="J152"/>
  <c r="J149"/>
  <c r="J127"/>
  <c i="2" r="J146"/>
  <c r="J136"/>
  <c r="J134"/>
  <c r="BK130"/>
  <c i="3" r="BK330"/>
  <c r="J319"/>
  <c r="BK314"/>
  <c r="J311"/>
  <c r="J305"/>
  <c r="J296"/>
  <c r="J289"/>
  <c r="BK279"/>
  <c r="J277"/>
  <c r="BK267"/>
  <c r="BK242"/>
  <c r="J229"/>
  <c r="BK225"/>
  <c r="J192"/>
  <c r="J178"/>
  <c r="BK168"/>
  <c r="J156"/>
  <c r="BK149"/>
  <c r="J143"/>
  <c r="J140"/>
  <c i="2" r="J130"/>
  <c r="J126"/>
  <c i="3" r="J324"/>
  <c r="J322"/>
  <c r="BK311"/>
  <c r="J307"/>
  <c r="BK302"/>
  <c r="BK286"/>
  <c r="J279"/>
  <c r="J271"/>
  <c r="J269"/>
  <c r="BK248"/>
  <c r="J245"/>
  <c r="J242"/>
  <c r="BK232"/>
  <c r="BK229"/>
  <c r="BK216"/>
  <c r="J213"/>
  <c r="BK210"/>
  <c r="BK203"/>
  <c r="BK156"/>
  <c r="J136"/>
  <c r="J130"/>
  <c i="2" r="BK146"/>
  <c r="BK136"/>
  <c r="BK134"/>
  <c r="J132"/>
  <c r="J128"/>
  <c i="3" r="BK372"/>
  <c r="J299"/>
  <c r="J293"/>
  <c r="BK291"/>
  <c r="J281"/>
  <c r="BK269"/>
  <c r="BK263"/>
  <c r="BK261"/>
  <c r="J248"/>
  <c r="J207"/>
  <c r="BK192"/>
  <c r="BK184"/>
  <c r="J181"/>
  <c r="BK172"/>
  <c r="BK152"/>
  <c r="J146"/>
  <c i="2" r="BK138"/>
  <c r="BK126"/>
  <c r="J124"/>
  <c i="1" r="AS94"/>
  <c i="3" r="J274"/>
  <c r="BK271"/>
  <c r="BK258"/>
  <c r="J200"/>
  <c r="J196"/>
  <c r="BK181"/>
  <c r="BK160"/>
  <c r="BK130"/>
  <c r="BK127"/>
  <c i="2" r="J142"/>
  <c r="BK132"/>
  <c i="3" r="BK213"/>
  <c i="2" r="BK124"/>
  <c l="1" r="T123"/>
  <c r="T122"/>
  <c r="T121"/>
  <c r="R123"/>
  <c r="R122"/>
  <c r="R121"/>
  <c r="P123"/>
  <c r="P122"/>
  <c r="P121"/>
  <c i="1" r="AU95"/>
  <c i="2" r="BK123"/>
  <c i="3" r="P126"/>
  <c r="T126"/>
  <c r="P228"/>
  <c r="T228"/>
  <c r="P238"/>
  <c r="BK354"/>
  <c r="J354"/>
  <c r="J101"/>
  <c r="T354"/>
  <c r="T257"/>
  <c r="T379"/>
  <c r="T387"/>
  <c r="T386"/>
  <c r="BK126"/>
  <c r="J126"/>
  <c r="J97"/>
  <c r="R126"/>
  <c r="BK228"/>
  <c r="J228"/>
  <c r="J98"/>
  <c r="R228"/>
  <c r="BK238"/>
  <c r="J238"/>
  <c r="J99"/>
  <c r="R238"/>
  <c r="T238"/>
  <c r="P354"/>
  <c r="P257"/>
  <c r="R354"/>
  <c r="R257"/>
  <c r="BK379"/>
  <c r="J379"/>
  <c r="J102"/>
  <c r="P379"/>
  <c r="R379"/>
  <c r="BK387"/>
  <c r="BK386"/>
  <c r="J386"/>
  <c r="J103"/>
  <c r="P387"/>
  <c r="P386"/>
  <c r="R387"/>
  <c r="R386"/>
  <c i="2" r="E84"/>
  <c r="F91"/>
  <c r="BE126"/>
  <c r="BE128"/>
  <c r="BE132"/>
  <c r="BE142"/>
  <c r="BE130"/>
  <c r="BE138"/>
  <c i="3" r="F91"/>
  <c r="BE136"/>
  <c r="BE140"/>
  <c r="BE188"/>
  <c r="BE192"/>
  <c r="BE232"/>
  <c r="BE254"/>
  <c r="BE265"/>
  <c r="BE267"/>
  <c r="BE269"/>
  <c i="2" r="BE136"/>
  <c i="3" r="E114"/>
  <c r="BE127"/>
  <c r="BE149"/>
  <c r="BE168"/>
  <c r="BE178"/>
  <c r="BE242"/>
  <c r="BE245"/>
  <c r="BE251"/>
  <c r="BE258"/>
  <c r="BE274"/>
  <c r="BE279"/>
  <c i="2" r="BE146"/>
  <c i="3" r="BE143"/>
  <c r="BE146"/>
  <c r="BE164"/>
  <c r="BE175"/>
  <c r="BE181"/>
  <c r="BE225"/>
  <c r="BE235"/>
  <c r="BE261"/>
  <c r="BE314"/>
  <c r="BE332"/>
  <c r="BE337"/>
  <c i="2" r="J88"/>
  <c r="BE134"/>
  <c i="3" r="J118"/>
  <c r="BE133"/>
  <c r="BE203"/>
  <c r="BE207"/>
  <c r="BE210"/>
  <c r="BE221"/>
  <c r="BE239"/>
  <c r="BE277"/>
  <c r="BE302"/>
  <c r="BE309"/>
  <c r="BE317"/>
  <c r="BE326"/>
  <c i="2" r="BK145"/>
  <c r="J145"/>
  <c r="J100"/>
  <c i="3" r="BE196"/>
  <c r="BE200"/>
  <c r="BE263"/>
  <c r="BE289"/>
  <c r="BE307"/>
  <c r="BE330"/>
  <c r="BE334"/>
  <c r="BE345"/>
  <c r="BE348"/>
  <c r="BE359"/>
  <c r="BE362"/>
  <c r="BE366"/>
  <c r="BE369"/>
  <c r="BE152"/>
  <c r="BE156"/>
  <c r="BE160"/>
  <c r="BE172"/>
  <c r="BE184"/>
  <c r="BE213"/>
  <c r="BE229"/>
  <c r="BE248"/>
  <c r="BE281"/>
  <c r="BE286"/>
  <c r="BE293"/>
  <c r="BE296"/>
  <c r="BE319"/>
  <c r="BE322"/>
  <c r="BE324"/>
  <c r="BE328"/>
  <c r="BE339"/>
  <c r="BE376"/>
  <c r="BE380"/>
  <c i="2" r="BE124"/>
  <c r="BK141"/>
  <c r="J141"/>
  <c r="J99"/>
  <c i="3" r="BE130"/>
  <c r="BE216"/>
  <c r="BE271"/>
  <c r="BE284"/>
  <c r="BE291"/>
  <c r="BE299"/>
  <c r="BE305"/>
  <c r="BE311"/>
  <c r="BE342"/>
  <c r="BE351"/>
  <c r="BE355"/>
  <c r="BE372"/>
  <c r="BE383"/>
  <c r="BE388"/>
  <c r="BE392"/>
  <c r="BK257"/>
  <c r="J257"/>
  <c r="J100"/>
  <c i="2" r="F37"/>
  <c i="1" r="BD95"/>
  <c i="2" r="F34"/>
  <c i="1" r="BA95"/>
  <c i="2" r="F36"/>
  <c i="1" r="BC95"/>
  <c i="3" r="F37"/>
  <c i="1" r="BD96"/>
  <c i="3" r="F36"/>
  <c i="1" r="BC96"/>
  <c i="3" r="J34"/>
  <c i="1" r="AW96"/>
  <c i="2" r="J34"/>
  <c i="1" r="AW95"/>
  <c i="3" r="F34"/>
  <c i="1" r="BA96"/>
  <c i="2" r="F35"/>
  <c i="1" r="BB95"/>
  <c i="3" r="F35"/>
  <c i="1" r="BB96"/>
  <c i="3" l="1" r="R125"/>
  <c r="R124"/>
  <c r="T125"/>
  <c r="T124"/>
  <c i="2" r="BK122"/>
  <c r="BK121"/>
  <c r="J121"/>
  <c i="3" r="P125"/>
  <c r="P124"/>
  <c i="1" r="AU96"/>
  <c i="2" r="J123"/>
  <c r="J97"/>
  <c i="3" r="BK125"/>
  <c r="J125"/>
  <c r="J96"/>
  <c r="J387"/>
  <c r="J104"/>
  <c i="2" r="J30"/>
  <c i="1" r="AG95"/>
  <c r="BD94"/>
  <c r="W33"/>
  <c i="2" r="F33"/>
  <c i="1" r="AZ95"/>
  <c i="3" r="F33"/>
  <c i="1" r="AZ96"/>
  <c r="AU94"/>
  <c i="3" r="J33"/>
  <c i="1" r="AV96"/>
  <c r="AT96"/>
  <c r="BB94"/>
  <c r="W31"/>
  <c i="2" r="J33"/>
  <c i="1" r="AV95"/>
  <c r="AT95"/>
  <c r="BA94"/>
  <c r="AW94"/>
  <c r="AK30"/>
  <c r="BC94"/>
  <c r="W32"/>
  <c i="2" l="1" r="J39"/>
  <c r="J95"/>
  <c r="J122"/>
  <c r="J96"/>
  <c i="3" r="BK124"/>
  <c r="J124"/>
  <c r="J95"/>
  <c i="1" r="AN95"/>
  <c r="AY94"/>
  <c r="W30"/>
  <c r="AZ94"/>
  <c r="W29"/>
  <c r="AX94"/>
  <c l="1" r="AV94"/>
  <c r="AK29"/>
  <c i="3" r="J30"/>
  <c i="1" r="AG96"/>
  <c r="AN96"/>
  <c i="3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<sst xmlns="http://schemas.openxmlformats.org/spreadsheetml/2006/main">
  <si>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</si>
  <si>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</si>
  <si>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</si>
  <si>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</si>
  <si>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</si>
  <si>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{6269398f-bae3-4979-89a3-c55263550d5e}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</si>
  <si>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</si>
  <si>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</si>
  <si>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</si>
  <si>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</si>
  <si>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</si>
  <si>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</si>
  <si>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</si>
  <si>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</si>
  <si>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</si>
  <si>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</si>
  <si>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</si>
  <si>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Vodovod pro ČS Branná</t>
  </si>
  <si>
    <t>KSO:</t>
  </si>
  <si>
    <t>827 19</t>
  </si>
  <si>
    <t>CC-CZ:</t>
  </si>
  <si>
    <t>2222</t>
  </si>
  <si>
    <t>Místo:</t>
  </si>
  <si>
    <t>Branná</t>
  </si>
  <si>
    <t>Datum:</t>
  </si>
  <si>
    <t>30. 12. 2020</t>
  </si>
  <si>
    <t>CZ-CPV:</t>
  </si>
  <si>
    <t>45231300-8</t>
  </si>
  <si>
    <t>CZ-CPA:</t>
  </si>
  <si>
    <t>42.21.13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</si>
  <si>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</si>
  <si>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</si>
  <si>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</si>
  <si>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</si>
  <si>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</si>
  <si>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</si>
  <si>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</si>
  <si>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47116901</t>
  </si>
  <si>
    <t>Vodohospodářský rozvoj a výstavba a.s.</t>
  </si>
  <si>
    <t>CZ47116901</t>
  </si>
  <si>
    <t>True</t>
  </si>
  <si>
    <t>Zpracovatel:</t>
  </si>
  <si>
    <t>Dvořák</t>
  </si>
  <si>
    <t>Poznámka:</t>
  </si>
  <si>
    <t>Soupis prací je stanoven za využití položek cenové soustavy ÚRS. Cenové a technické podmínky položek cenové soustavy úrs, které nejsou uvedeny v soupisu prací (tzv. úvodní části katalogů) jsou neomezeně dálkově k dispozici na www.cs-urs.cz. Položky soupisu prací, které nemají v sloupci "Cenová soustava" uveden žádný údaj 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</si>
  <si>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</si>
  <si>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</si>
  <si>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</si>
  <si>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</si>
  <si>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</si>
  <si>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</si>
  <si>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</si>
  <si>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</si>
  <si>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</si>
  <si>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</si>
  <si>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</si>
  <si>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</si>
  <si>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</si>
  <si>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</si>
  <si>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</si>
  <si>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</si>
  <si>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</si>
  <si>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</si>
  <si>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</si>
  <si>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</si>
  <si>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</si>
  <si>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</si>
  <si>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</si>
  <si>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</si>
  <si>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</si>
  <si>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</si>
  <si>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</si>
  <si>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</si>
  <si>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</si>
  <si>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</si>
  <si>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</si>
  <si>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</si>
  <si>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</si>
  <si>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</si>
  <si>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</si>
  <si>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</si>
  <si>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</si>
  <si>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</si>
  <si>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</si>
  <si>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</si>
  <si>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</si>
  <si>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</si>
  <si>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</si>
  <si>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</si>
  <si>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</si>
  <si>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2020_10.0</t>
  </si>
  <si>
    <t>SOUPIS VEDLEJŠÍCH A OSTATNÍCH NÁKLADŮ</t>
  </si>
  <si>
    <t>VON</t>
  </si>
  <si>
    <t>1</t>
  </si>
  <si>
    <t>{319f397d-76dc-4f51-9119-ac844bb904c1}</t>
  </si>
  <si>
    <t>827 13 1</t>
  </si>
  <si>
    <t>2</t>
  </si>
  <si>
    <t>2020_10.</t>
  </si>
  <si>
    <t>Vodovod k centrální ČS Branná</t>
  </si>
  <si>
    <t>ING</t>
  </si>
  <si>
    <t>{8ff84a46-268a-4180-8c2e-b9de916832b5}</t>
  </si>
  <si>
    <t>KRYCÍ LIST SOUPISU PRACÍ</t>
  </si>
  <si>
    <t>Objekt:</t>
  </si>
  <si>
    <t>2020_10.0 - SOUPIS VEDLEJŠÍCH A OSTATNÍCH NÁKLADŮ</t>
  </si>
  <si>
    <t>Třeboň</t>
  </si>
  <si>
    <t>42.21.23</t>
  </si>
  <si>
    <t xml:space="preserve">Město  Třeboň</t>
  </si>
  <si>
    <t>Vodohospodářský rozvoj a výstavba, a.s.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</si>
  <si>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</si>
  <si>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</si>
  <si>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</si>
  <si>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</si>
  <si>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</si>
  <si>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</si>
  <si>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</si>
  <si>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</si>
  <si>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</si>
  <si>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</si>
  <si>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</si>
  <si>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</si>
  <si>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</si>
  <si>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</si>
  <si>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</si>
  <si>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</si>
  <si>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</si>
  <si>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</si>
  <si>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</si>
  <si>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</si>
  <si>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</si>
  <si>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</si>
  <si>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</si>
  <si>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</si>
  <si>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</si>
  <si>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</si>
  <si>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</si>
  <si>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</si>
  <si>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</si>
  <si>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01220300_r</t>
  </si>
  <si>
    <t>Zařízení staveniště</t>
  </si>
  <si>
    <t>kpl</t>
  </si>
  <si>
    <t>1024</t>
  </si>
  <si>
    <t>-893811902</t>
  </si>
  <si>
    <t>PP</t>
  </si>
  <si>
    <t>01220305_r</t>
  </si>
  <si>
    <t>Dokumentace skutečného provedení stavby</t>
  </si>
  <si>
    <t>-931760343</t>
  </si>
  <si>
    <t>3</t>
  </si>
  <si>
    <t>01220302_r</t>
  </si>
  <si>
    <t xml:space="preserve">Vytyčení inženýrských sítí </t>
  </si>
  <si>
    <t>1507825493</t>
  </si>
  <si>
    <t>4</t>
  </si>
  <si>
    <t>01220303_r</t>
  </si>
  <si>
    <t>Provizorní dopravní značení</t>
  </si>
  <si>
    <t>2035058151</t>
  </si>
  <si>
    <t>01220307_r</t>
  </si>
  <si>
    <t xml:space="preserve">Zkoušky na staveništi  - hutnící zkoušky</t>
  </si>
  <si>
    <t>-1825374192</t>
  </si>
  <si>
    <t>6</t>
  </si>
  <si>
    <t>01220304_r</t>
  </si>
  <si>
    <t xml:space="preserve">Geodetické práce </t>
  </si>
  <si>
    <t>-1279781272</t>
  </si>
  <si>
    <t>7</t>
  </si>
  <si>
    <t>01220315_r</t>
  </si>
  <si>
    <t xml:space="preserve">Kompletační činnost </t>
  </si>
  <si>
    <t>632808632</t>
  </si>
  <si>
    <t>Kompletační činnost</t>
  </si>
  <si>
    <t>8</t>
  </si>
  <si>
    <t>01220318_r</t>
  </si>
  <si>
    <t>Součinnost při zabezpečení kolaudace stavby</t>
  </si>
  <si>
    <t>1969063117</t>
  </si>
  <si>
    <t>VRN1</t>
  </si>
  <si>
    <t>Průzkumné, geodetické a projektové práce</t>
  </si>
  <si>
    <t>VRN3</t>
  </si>
  <si>
    <t>9</t>
  </si>
  <si>
    <t>03910300r</t>
  </si>
  <si>
    <t xml:space="preserve">- Uvedení vozovek a obslužných a skladových ploch dotčených výstavbou do původního stavu </t>
  </si>
  <si>
    <t>soubor</t>
  </si>
  <si>
    <t>1058441178</t>
  </si>
  <si>
    <t>VV</t>
  </si>
  <si>
    <t>VRN4</t>
  </si>
  <si>
    <t>Inženýrská činnost</t>
  </si>
  <si>
    <t>10</t>
  </si>
  <si>
    <t>043203003</t>
  </si>
  <si>
    <t xml:space="preserve">Rozbor asfaltu v komunikacích dle Vyhlášky č. 130/2019 Sb. o kritériích pro asfaltové směsi   </t>
  </si>
  <si>
    <t>2098802528</t>
  </si>
  <si>
    <t>VRN6</t>
  </si>
  <si>
    <t>Územní vlivy</t>
  </si>
  <si>
    <t>2020_10. - Vodovod k centrální ČS Branná</t>
  </si>
  <si>
    <t>22221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</si>
  <si>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</si>
  <si>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</si>
  <si>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</si>
  <si>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</si>
  <si>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 Trubní vedení</t>
  </si>
  <si>
    <t xml:space="preserve">      99 - Přesun hmot</t>
  </si>
  <si>
    <t xml:space="preserve">    9 - Ostatní konstrukce a práce-bourání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</si>
  <si>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</si>
  <si>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</si>
  <si>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</si>
  <si>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</si>
  <si>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</si>
  <si>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113107222</t>
  </si>
  <si>
    <t>Odstranění podkladu pl přes 200 m2 z kameniva drceného tl 200 mm</t>
  </si>
  <si>
    <t>m2</t>
  </si>
  <si>
    <t>-2066293162</t>
  </si>
  <si>
    <t>Odstranění podkladů nebo krytů s přemístěním hmot na skládku na vzdálenost do 20 m nebo s naložením na dopravní prostředek v ploše jednotlivě přes 200 m2 z kameniva hrubého drceného, o tl. vrstvy přes 100 do 200 mm</t>
  </si>
  <si>
    <t>50*0,8-15*0,3</t>
  </si>
  <si>
    <t>113107243</t>
  </si>
  <si>
    <t>Odstranění podkladu pl přes 200 m2 živičných tl 150 mm</t>
  </si>
  <si>
    <t>2381171</t>
  </si>
  <si>
    <t>Odstranění podkladů nebo krytů s přemístěním hmot na skládku na vzdálenost do 20 m nebo s naložením na dopravní prostředek v ploše jednotlivě přes 200 m2 živičných, o tl. vrstvy přes 100 do 150 mm</t>
  </si>
  <si>
    <t>50*1,3-15*0,5</t>
  </si>
  <si>
    <t>113154263</t>
  </si>
  <si>
    <t>Frézování živičného krytu tl 50 mm pruh š 2 m pl do 1000 m2 s překážkami v trase</t>
  </si>
  <si>
    <t>167314131</t>
  </si>
  <si>
    <t>Frézování živičného podkladu nebo krytu s naložením na dopravní prostředek plochy přes 500 do 1 000 m2 s překážkami v trase pruhu šířky přes 1 m do 2 m, tloušťky vrstvy 50 mm</t>
  </si>
  <si>
    <t>M</t>
  </si>
  <si>
    <t>583373020</t>
  </si>
  <si>
    <t xml:space="preserve">štěrkopísek  frakce 0-16</t>
  </si>
  <si>
    <t>t</t>
  </si>
  <si>
    <t>2080697013</t>
  </si>
  <si>
    <t>štěrkopísek frakce 0-16</t>
  </si>
  <si>
    <t>(-73*0,045*0,045*3,14-(0,2))*2</t>
  </si>
  <si>
    <t>(73*0,8*0,5*2+2,3*0,8*0,5*2)-15*0,3*0,5"souběh"</t>
  </si>
  <si>
    <t>119001401</t>
  </si>
  <si>
    <t>Dočasné zajištění potrubí ocelového nebo litinového DN do 200</t>
  </si>
  <si>
    <t>m</t>
  </si>
  <si>
    <t>-1975115028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</si>
  <si>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</si>
  <si>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119001421</t>
  </si>
  <si>
    <t>Dočasné zajištění kabelů a kabelových tratí ze 3 volně ložených kabelů</t>
  </si>
  <si>
    <t>-1870429022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</si>
  <si>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</si>
  <si>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120001101</t>
  </si>
  <si>
    <t>Příplatek za ztížení vykopávky v blízkosti podzemního vedení</t>
  </si>
  <si>
    <t>m3</t>
  </si>
  <si>
    <t>-1329763722</t>
  </si>
  <si>
    <t>Příplatek k cenám vykopávek za ztížení vykopávky v blízkosti podzemního vedení nebo výbušnin v horninách jakékoliv třídy</t>
  </si>
  <si>
    <t>73*0,8*0,5*0,5</t>
  </si>
  <si>
    <t>121101101</t>
  </si>
  <si>
    <t>Sejmutí ornice s přemístěním na vzdálenost do 50 m</t>
  </si>
  <si>
    <t>819711881</t>
  </si>
  <si>
    <t xml:space="preserve">Sejmutí ornice nebo lesní půdy  s vodorovným přemístěním na hromady v místě upotřebení nebo na dočasné či trvalé skládky se složením, na vzdálenost do 50 m</t>
  </si>
  <si>
    <t>25,3*1,5*0,2*2</t>
  </si>
  <si>
    <t>132201202</t>
  </si>
  <si>
    <t>Hloubení rýh š do 2000 mm v hornině tř. 3 objemu do 1000 m3</t>
  </si>
  <si>
    <t>1662799047</t>
  </si>
  <si>
    <t>Hloubení zapažených i nezapažených rýh šířky přes 600 do 2 000 mm s urovnáním dna do předepsaného profilu a spádu v hornině tř. 3 přes 100 do 1 000 m3</t>
  </si>
  <si>
    <t>(73*0,8*1,6"celkový výkop - při průměrné hloubce 1,6 m"+2,3*0,8*1,6)*0,8-15*0,3*(1,6-0,3)*0,8</t>
  </si>
  <si>
    <t>-(50*0,8*0,3+25,3*0,8*0,2)*0,8"komunikace asfalt + zeleň"</t>
  </si>
  <si>
    <t>132201209</t>
  </si>
  <si>
    <t>Příplatek za lepivost k hloubení rýh š do 2000 mm v hornině tř. 3</t>
  </si>
  <si>
    <t>225058786</t>
  </si>
  <si>
    <t>Hloubení zapažených i nezapažených rýh šířky přes 600 do 2 000 mm s urovnáním dna do předepsaného profilu a spádu v hornině tř. 3 Příplatek k cenám za lepivost horniny tř. 3</t>
  </si>
  <si>
    <t>11</t>
  </si>
  <si>
    <t>132301209</t>
  </si>
  <si>
    <t>Příplatek za lepivost k hloubení rýh š do 2000 mm v hornině tř. 4</t>
  </si>
  <si>
    <t>1768651809</t>
  </si>
  <si>
    <t>Hloubení zapažených i nezapažených rýh šířky přes 600 do 2 000 mm s urovnáním dna do předepsaného profilu a spádu v hornině tř. 4 Příplatek k cenám za lepivost horniny tř. 4</t>
  </si>
  <si>
    <t>(73*0,8*1,6"celkový výkop - při průměrné hloubce 1,6 m"+2,3*0,8*1,6)*0,1-15*0,3*(1,6-0,3)*0,1</t>
  </si>
  <si>
    <t>-(50*0,8*0,3+25,3*0,8*0,2)*0,1"komunikace asfalt + zeleň"</t>
  </si>
  <si>
    <t>12</t>
  </si>
  <si>
    <t>132301202</t>
  </si>
  <si>
    <t>Hloubení rýh š do 2000 mm v hornině tř. 4 objemu do 1000 m3</t>
  </si>
  <si>
    <t>250231315</t>
  </si>
  <si>
    <t>Hloubení zapažených i nezapažených rýh šířky přes 600 do 2 000 mm s urovnáním dna do předepsaného profilu a spádu v hornině tř. 4 přes 100 do 1 000 m3</t>
  </si>
  <si>
    <t>13</t>
  </si>
  <si>
    <t>132401201</t>
  </si>
  <si>
    <t>Hloubení rýh š do 2000 mm v hornině tř. 5</t>
  </si>
  <si>
    <t>294770668</t>
  </si>
  <si>
    <t>Hloubení zapažených i nezapažených rýh šířky přes 600 do 2 000 mm s urovnáním dna do předepsaného profilu a spádu v hornině tř. 5 pro jakékoliv množství</t>
  </si>
  <si>
    <t>14</t>
  </si>
  <si>
    <t>151101101</t>
  </si>
  <si>
    <t>Zřízení příložného pažení a rozepření stěn rýh hl do 2 m</t>
  </si>
  <si>
    <t>1196288504</t>
  </si>
  <si>
    <t>Zřízení pažení a rozepření stěn rýh pro podzemní vedení pro všechny šířky rýhy příložné pro jakoukoliv mezerovitost, hloubky do 2 m</t>
  </si>
  <si>
    <t>1,6*2*(75,3-15)</t>
  </si>
  <si>
    <t>151101111</t>
  </si>
  <si>
    <t>Odstranění příložného pažení a rozepření stěn rýh hl do 2 m</t>
  </si>
  <si>
    <t>-550147731</t>
  </si>
  <si>
    <t>Odstranění pažení a rozepření stěn rýh pro podzemní vedení s uložením materiálu na vzdálenost do 3 m od kraje výkopu příložné, hloubky do 2 m</t>
  </si>
  <si>
    <t>16</t>
  </si>
  <si>
    <t>161101101</t>
  </si>
  <si>
    <t>Svislé přemístění výkopku z horniny tř. 1 až 4 hl výkopu do 2,5 m</t>
  </si>
  <si>
    <t>452337461</t>
  </si>
  <si>
    <t>Svislé přemístění výkopku bez naložení do dopravní nádoby avšak s vyprázdněním dopravní nádoby na hromadu nebo do dopravního prostředku z horniny tř. 1 až 4, při hloubce výkopu přes 1 do 2,5 m</t>
  </si>
  <si>
    <t>(73*0,8*(1,6-1)"celkový výkop - při průměrné hloubce 1,6 m"+2,3*0,8*(1,6-1))*0,9-15*0,3*(1,6-1)*0,1</t>
  </si>
  <si>
    <t>17</t>
  </si>
  <si>
    <t>161101151</t>
  </si>
  <si>
    <t>Svislé přemístění výkopku z horniny tř. 5 až 7 hl výkopu do 2,5 m</t>
  </si>
  <si>
    <t>-14094530</t>
  </si>
  <si>
    <t xml:space="preserve">Svislé přemístění výkopku  bez naložení do dopravní nádoby avšak s vyprázdněním dopravní nádoby na hromadu nebo do dopravního prostředku z horniny tř. 5 až 7, při hloubce výkopu přes 1 do 2,5 m</t>
  </si>
  <si>
    <t>(73*0,8*(1,6-1)"celkový výkop - při průměrné hloubce 1,6 m"+2,3*0,8*(1,6-1))*0,1-15*0,3*(1,6-1)*0,1</t>
  </si>
  <si>
    <t>18</t>
  </si>
  <si>
    <t>162201101</t>
  </si>
  <si>
    <t>Vodorovné přemístění do 20 m výkopku/sypaniny z horniny tř. 1 až 4</t>
  </si>
  <si>
    <t>-1113317885</t>
  </si>
  <si>
    <t>Vodorovné přemístění výkopku nebo sypaniny po suchu na obvyklém dopravním prostředku, bez naložení výkopku, avšak se složením bez rozhrnutí z horniny tř. 1 až 4 na vzdálenost do 20 m</t>
  </si>
  <si>
    <t>(73*0,8*1,6"celkový výkop - při průměrné hloubce 1,6 m"+2,3*0,8*1,6)*0,9*2-15*0,3*(1,6-0,3)*0,9*2</t>
  </si>
  <si>
    <t>-(50*0,8*0,3+25,3*0,8*0,2)*0,9*2"komunikace asfalt + zeleň"</t>
  </si>
  <si>
    <t>19</t>
  </si>
  <si>
    <t>162201151</t>
  </si>
  <si>
    <t>Vodorovné přemístění do 20 m výkopku/sypaniny z horniny tří. 5 až 7</t>
  </si>
  <si>
    <t>916612292</t>
  </si>
  <si>
    <t xml:space="preserve">Vodorovné přemístění výkopku nebo sypaniny po suchu  na obvyklém dopravním prostředku, bez naložení výkopku, avšak se složením bez rozhrnutí z horniny tř. 5 až 7 na vzdálenost do 20 m</t>
  </si>
  <si>
    <t>20</t>
  </si>
  <si>
    <t>162301101</t>
  </si>
  <si>
    <t>Vodorovné přemístění do 500 m výkopku/sypaniny z horniny tř. 1 až 4</t>
  </si>
  <si>
    <t>-2070157316</t>
  </si>
  <si>
    <t>Vodorovné přemístění výkopku nebo sypaniny po suchu na obvyklém dopravním prostředku, bez naložení výkopku, avšak se složením bez rozhrnutí z horniny tř. 1 až 4 na vzdálenost přes 50 do 500 m</t>
  </si>
  <si>
    <t>162701105</t>
  </si>
  <si>
    <t>Vodorovné přemístění do 10000 m výkopku/sypaniny z horniny tř. 1 až 4</t>
  </si>
  <si>
    <t>1454177788</t>
  </si>
  <si>
    <t>Vodorovné přemístění výkopku nebo sypaniny po suchu na obvyklém dopravním prostředku, bez naložení výkopku, avšak se složením bez rozhrnutí z horniny tř. 1 až 4 na vzdálenost přes 9 000 do 10 000 m</t>
  </si>
  <si>
    <t>-7,778</t>
  </si>
  <si>
    <t>(73+2,3)*0,8*(0,65)-15*0,3*0,65</t>
  </si>
  <si>
    <t>22</t>
  </si>
  <si>
    <t>162701109</t>
  </si>
  <si>
    <t>Příplatek k vodorovnému přemístění výkopku/sypaniny z horniny tř. 1 až 4 ZKD 1000 m přes 10000 m</t>
  </si>
  <si>
    <t>-1218189158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</si>
  <si>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</si>
  <si>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28,453*10</t>
  </si>
  <si>
    <t>23</t>
  </si>
  <si>
    <t>162701155</t>
  </si>
  <si>
    <t>Vodorovné přemístění do 10000 m výkopku/sypaniny z horniny tř. 5 až 7</t>
  </si>
  <si>
    <t>-1531335586</t>
  </si>
  <si>
    <t xml:space="preserve">Vodorovné přemístění výkopku nebo sypaniny po suchu  na obvyklém dopravním prostředku, bez naložení výkopku, avšak se složením bez rozhrnutí z horniny tř. 5 až 7 na vzdálenost přes 9 000 do 10 000 m</t>
  </si>
  <si>
    <t>24</t>
  </si>
  <si>
    <t>162701159</t>
  </si>
  <si>
    <t>Příplatek k vodorovnému přemístění výkopku/sypaniny z horniny tř. 5 až 7 ZKD 1000 m přes 10000 m</t>
  </si>
  <si>
    <t>1341473352</t>
  </si>
  <si>
    <t xml:space="preserve">Vodorovné přemístění výkopku nebo sypaniny po suchu  na obvyklém dopravním prostředku, bez naložení výkopku, avšak se složením bez rozhrnutí z horniny tř. 5 až 7 na vzdálenost Příplatek k ceně za každých dalších i započatých 1 000 m</t>
  </si>
  <si>
    <t>7,448*10</t>
  </si>
  <si>
    <t>25</t>
  </si>
  <si>
    <t>171201201</t>
  </si>
  <si>
    <t>Uložení sypaniny na skládky</t>
  </si>
  <si>
    <t>-1457129163</t>
  </si>
  <si>
    <t>26</t>
  </si>
  <si>
    <t>171201211</t>
  </si>
  <si>
    <t>Poplatek za uložení odpadu ze sypaniny na skládce (skládkovné)</t>
  </si>
  <si>
    <t>-2027328612</t>
  </si>
  <si>
    <t>Uložení sypaniny poplatek za uložení sypaniny na skládce ( skládkovné )</t>
  </si>
  <si>
    <t>36,231*2</t>
  </si>
  <si>
    <t>27</t>
  </si>
  <si>
    <t>174101101</t>
  </si>
  <si>
    <t>Zásyp jam, šachet rýh nebo kolem objektů sypaninou se zhutněním</t>
  </si>
  <si>
    <t>-625446444</t>
  </si>
  <si>
    <t>Zásyp sypaninou z jakékoliv horniny s uložením výkopku ve vrstvách se zhutněním jam, šachet, rýh nebo kolem objektů v těchto vykopávkách</t>
  </si>
  <si>
    <t>(75,3*0,8*1,6"celkový výkop - při průměrné hloubce 1,7 m")-15*0,3*(1,6-0,3)</t>
  </si>
  <si>
    <t>-("komunikace asfalt"(50)*0,8*0,3)-25,3*0,8*0,2</t>
  </si>
  <si>
    <t>(-75,3*0,8*0,5)"obsyp"</t>
  </si>
  <si>
    <t>28</t>
  </si>
  <si>
    <t>175101201</t>
  </si>
  <si>
    <t>Obsypání objektu nad přilehlým původním terénem sypaninou bez prohození, uloženou do 3 m</t>
  </si>
  <si>
    <t>-1414765065</t>
  </si>
  <si>
    <t>Obsypání objektů nad přilehlým původním terénem sypaninou z vhodných hornin 1 až 4 nebo materiálem uloženým ve vzdálenosti do 30 m od vnějšího kraje objektu pro jakoukoliv míru zhutnění bez prohození sypaniny</t>
  </si>
  <si>
    <t>-(75,3*0,045*0,045)*3,14"potrubí"</t>
  </si>
  <si>
    <t>(75,3*0,8*0,4)-15*0,3*0,4</t>
  </si>
  <si>
    <t>29</t>
  </si>
  <si>
    <t>181301101</t>
  </si>
  <si>
    <t>Rozprostření ornice tl vrstvy do 100 mm pl do 500 m2 v rovině nebo ve svahu do 1:5</t>
  </si>
  <si>
    <t>2057804312</t>
  </si>
  <si>
    <t>Rozprostření a urovnání ornice v rovině nebo ve svahu sklonu do 1:5 při souvislé ploše do 500 m2, tl. vrstvy do 100 mm</t>
  </si>
  <si>
    <t>25,3*1,5</t>
  </si>
  <si>
    <t>Vodorovné konstrukce</t>
  </si>
  <si>
    <t>30</t>
  </si>
  <si>
    <t>451573111</t>
  </si>
  <si>
    <t>Lože pod potrubí otevřený výkop ze štěrkopísku</t>
  </si>
  <si>
    <t>-906660170</t>
  </si>
  <si>
    <t>Lože pod potrubí, stoky a drobné objekty v otevřeném výkopu z písku a štěrkopísku do 63 mm</t>
  </si>
  <si>
    <t>73,5*0,8*0,1-15*0,3*0,1</t>
  </si>
  <si>
    <t>31</t>
  </si>
  <si>
    <t>452313151</t>
  </si>
  <si>
    <t>Podkladní bloky z betonu prostého tř. C 20/25 otevřený výkop</t>
  </si>
  <si>
    <t>-1536724715</t>
  </si>
  <si>
    <t>Podkladní a zajišťovací konstrukce z betonu prostého v otevřeném výkopu bloky pro potrubí z betonu tř. C 20/25</t>
  </si>
  <si>
    <t>0,11*2+0,02*2+0,06*3</t>
  </si>
  <si>
    <t>32</t>
  </si>
  <si>
    <t>452353101</t>
  </si>
  <si>
    <t>Bednění podkladních bloků otevřený výkop</t>
  </si>
  <si>
    <t>960010543</t>
  </si>
  <si>
    <t>Bednění podkladních a zajišťovacích konstrukcí v otevřeném výkopu bloků pro potrubí</t>
  </si>
  <si>
    <t>10*0,5*0,3*2</t>
  </si>
  <si>
    <t>Komunikace</t>
  </si>
  <si>
    <t>33</t>
  </si>
  <si>
    <t>564871116</t>
  </si>
  <si>
    <t>Podklad ze štěrkodrtě ŠD tl. 300 mm</t>
  </si>
  <si>
    <t>-1216311831</t>
  </si>
  <si>
    <t xml:space="preserve">Podklad ze štěrkodrti ŠD  s rozprostřením a zhutněním, po zhutnění tl. 300 mm</t>
  </si>
  <si>
    <t>(50)*0,8-15*0,3</t>
  </si>
  <si>
    <t>34</t>
  </si>
  <si>
    <t>567134113</t>
  </si>
  <si>
    <t>Podklad ze směsi stmelené cementem SC C 12/15 (PB III) tl 200 mm</t>
  </si>
  <si>
    <t>-1778437964</t>
  </si>
  <si>
    <t>Podklad ze směsi stmelené cementem SC bez dilatačních spár, s rozprostřením a zhutněním SC C 12/15 (PB III), po zhutnění tl. 200 mm</t>
  </si>
  <si>
    <t>35</t>
  </si>
  <si>
    <t>573111112</t>
  </si>
  <si>
    <t>Postřik živičný infiltrační s posypem z asfaltu množství 1 kg/m2</t>
  </si>
  <si>
    <t>155752275</t>
  </si>
  <si>
    <t>Postřik živičný infiltrační z asfaltu silničního s posypem kamenivem, v množství 1,00 kg/m2</t>
  </si>
  <si>
    <t>36</t>
  </si>
  <si>
    <t>573231111</t>
  </si>
  <si>
    <t>Postřik živičný spojovací ze silniční emulze v množství do 0,7 kg/m2</t>
  </si>
  <si>
    <t>190429741</t>
  </si>
  <si>
    <t>Postřik živičný spojovací bez posypu kamenivem ze silniční emulze, v množství od 0,50 do 0,80 kg/m2</t>
  </si>
  <si>
    <t>50*1,3*2-15*0,5*2</t>
  </si>
  <si>
    <t>37</t>
  </si>
  <si>
    <t>577144111</t>
  </si>
  <si>
    <t>Asfaltový beton vrstva obrusná ACO 11 (ABS) tř. I tl 50 mm š do 3 m z nemodifikovaného asfaltu</t>
  </si>
  <si>
    <t>-597159675</t>
  </si>
  <si>
    <t xml:space="preserve">Asfaltový beton vrstva obrusná ACO 11 (ABS)  s rozprostřením a se zhutněním z nemodifikovaného asfaltu v pruhu šířky do 3 m tř. I, po zhutnění tl. 50 mm</t>
  </si>
  <si>
    <t>38</t>
  </si>
  <si>
    <t>577145112</t>
  </si>
  <si>
    <t>Asfaltový beton vrstva ložní ACL 16 (ABH) tl 50 mm š do 3 m z nemodifikovaného asfaltu</t>
  </si>
  <si>
    <t>2104398064</t>
  </si>
  <si>
    <t xml:space="preserve">Asfaltový beton vrstva ložní ACL 16 (ABH)  s rozprostřením a zhutněním z nemodifikovaného asfaltu v pruhu šířky do 3 m, po zhutnění tl. 50 mm</t>
  </si>
  <si>
    <t xml:space="preserve"> Trubní vedení</t>
  </si>
  <si>
    <t>39</t>
  </si>
  <si>
    <t>283990001r</t>
  </si>
  <si>
    <t xml:space="preserve">Fólie výstražná pro vodovod  š. 300 mm </t>
  </si>
  <si>
    <t>128</t>
  </si>
  <si>
    <t>1539329193</t>
  </si>
  <si>
    <t>75,3</t>
  </si>
  <si>
    <t>40</t>
  </si>
  <si>
    <t>857263131</t>
  </si>
  <si>
    <t>Montáž litinových tvarovek odbočných hrdlových otevřený výkop s integrovaným těsněním DN 100</t>
  </si>
  <si>
    <t>kus</t>
  </si>
  <si>
    <t>328499247</t>
  </si>
  <si>
    <t>Montáž litinových tvarovek na potrubí litinovém tlakovém odbočných na potrubí z trub hrdlových v otevřeném výkopu, kanálu nebo v šachtě s integrovaným těsněním DN 100</t>
  </si>
  <si>
    <t>41</t>
  </si>
  <si>
    <t>55253516</t>
  </si>
  <si>
    <t>tvarovka přírubová litinová vodovodní s přírubovou odbočkou PN 10/16 T-kus DN 100/100</t>
  </si>
  <si>
    <t>678978095</t>
  </si>
  <si>
    <t>42</t>
  </si>
  <si>
    <t>871171211</t>
  </si>
  <si>
    <t>Montáž potrubí z PE100 SDR 11 otevřený výkop svařovaných elektrotvarovkou D 40 x 3,7 mm</t>
  </si>
  <si>
    <t>904309539</t>
  </si>
  <si>
    <t>Montáž vodovodního potrubí z plastů v otevřeném výkopu z polyetylenu PE 100 svařovaných elektrotvarovkou SDR 11/PN16 D 40 x 3,7 mm</t>
  </si>
  <si>
    <t>43</t>
  </si>
  <si>
    <t>871241211</t>
  </si>
  <si>
    <t>Montáž potrubí z PE100 SDR 11 otevřený výkop svařovaných elektrotvarovkou D 90 x 8,2 mm</t>
  </si>
  <si>
    <t>717898864</t>
  </si>
  <si>
    <t>Montáž vodovodního potrubí z plastů v otevřeném výkopu z polyetylenu PE 100 svařovaných elektrotvarovkou SDR 11/PN16 D 90 x 8,2 mm</t>
  </si>
  <si>
    <t>44</t>
  </si>
  <si>
    <t>877241101</t>
  </si>
  <si>
    <t>Montáž elektrospojek na vodovodním potrubí z PE trub d 90</t>
  </si>
  <si>
    <t>-429799001</t>
  </si>
  <si>
    <t>Montáž tvarovek na vodovodním plastovém potrubí z polyetylenu PE 100 elektrotvarovek SDR 11/PN16 spojek, oblouků nebo redukcí d 90</t>
  </si>
  <si>
    <t>45</t>
  </si>
  <si>
    <t>877241110</t>
  </si>
  <si>
    <t>Montáž elektrokolen 45° na vodovodním potrubí z PE trub d 90</t>
  </si>
  <si>
    <t>1015697269</t>
  </si>
  <si>
    <t>Montáž tvarovek na vodovodním plastovém potrubí z polyetylenu PE 100 elektrotvarovek SDR 11/PN16 kolen 45° d 90</t>
  </si>
  <si>
    <t>46</t>
  </si>
  <si>
    <t>WVN.FF485620W</t>
  </si>
  <si>
    <t>Elektrokoleno 45° 90</t>
  </si>
  <si>
    <t>-1916339078</t>
  </si>
  <si>
    <t>47</t>
  </si>
  <si>
    <t>891247211</t>
  </si>
  <si>
    <t>Montáž hydrantů nadzemních DN 80</t>
  </si>
  <si>
    <t>-2117841879</t>
  </si>
  <si>
    <t>Montáž vodovodních armatur na potrubí hydrantů nadzemních DN 80</t>
  </si>
  <si>
    <t>48</t>
  </si>
  <si>
    <t>42273682</t>
  </si>
  <si>
    <t>hydrant nadzemní DN 80 tvárná litina dvojitý uzávěr s koulí krycí v 1500mm</t>
  </si>
  <si>
    <t>196413675</t>
  </si>
  <si>
    <t>49</t>
  </si>
  <si>
    <t>892273122</t>
  </si>
  <si>
    <t>Proplach a dezinfekce vodovodního potrubí DN od 80 do 125</t>
  </si>
  <si>
    <t>566465611</t>
  </si>
  <si>
    <t>50</t>
  </si>
  <si>
    <t>899712111</t>
  </si>
  <si>
    <t>Orientační tabulky na zdivu</t>
  </si>
  <si>
    <t>-726932968</t>
  </si>
  <si>
    <t>Orientační tabulky na vodovodních a kanalizačních řadech na zdivu</t>
  </si>
  <si>
    <t>51</t>
  </si>
  <si>
    <t>899722114</t>
  </si>
  <si>
    <t>Krytí potrubí z plastů výstražnou fólií z PVC 40 cm</t>
  </si>
  <si>
    <t>2009181154</t>
  </si>
  <si>
    <t>Krytí potrubí z plastů výstražnou fólií z PVC šířky 40 cm</t>
  </si>
  <si>
    <t>52</t>
  </si>
  <si>
    <t>28613525</t>
  </si>
  <si>
    <t>potrubí třívrstvé PE100 RC SDR11 40x3,70 dl 12m</t>
  </si>
  <si>
    <t>-475012837</t>
  </si>
  <si>
    <t>53</t>
  </si>
  <si>
    <t>28613530</t>
  </si>
  <si>
    <t>potrubí třívrstvé PE100 RC SDR11 90x8,2 dl 12m</t>
  </si>
  <si>
    <t>-1413322888</t>
  </si>
  <si>
    <t>54</t>
  </si>
  <si>
    <t>892241111</t>
  </si>
  <si>
    <t>Tlaková zkouška vodovodního potrubí do 80</t>
  </si>
  <si>
    <t>1751798509</t>
  </si>
  <si>
    <t>73</t>
  </si>
  <si>
    <t>55</t>
  </si>
  <si>
    <t>341413040-r</t>
  </si>
  <si>
    <t xml:space="preserve">vodič silový s Cu jádrem CYY 6 ,  6mm2</t>
  </si>
  <si>
    <t>761345749</t>
  </si>
  <si>
    <t>Vodiče izolované s měděným jádrem CYY, podle ČSN 34 7421, CYY 6 o průřezu min. 6 mm2</t>
  </si>
  <si>
    <t>56</t>
  </si>
  <si>
    <t>891247111</t>
  </si>
  <si>
    <t>Montáž hydrantů podzemních DN 80</t>
  </si>
  <si>
    <t>-340062416</t>
  </si>
  <si>
    <t>57</t>
  </si>
  <si>
    <t>999900000000</t>
  </si>
  <si>
    <t>VODA Náhradní díly DRENÁŽNÍ OBAL K HYDRANTŮM</t>
  </si>
  <si>
    <t>KS</t>
  </si>
  <si>
    <t>1392910580</t>
  </si>
  <si>
    <t>1 "hydrant"</t>
  </si>
  <si>
    <t>58</t>
  </si>
  <si>
    <t>891241112</t>
  </si>
  <si>
    <t>Montáž vodovodních šoupátek otevřený výkop DN 80</t>
  </si>
  <si>
    <t>853818682</t>
  </si>
  <si>
    <t>Montáž vodovodních armatur na potrubí šoupátek nebo klapek uzavíracích v otevřeném výkopu nebo v šachtách s osazením zemní soupravy (bez poklopů) DN 80</t>
  </si>
  <si>
    <t>59</t>
  </si>
  <si>
    <t>42221303</t>
  </si>
  <si>
    <t>šoupátko pitná voda litina GGG 50 krátká stavební dl PN 10/16 DN 80x180mm</t>
  </si>
  <si>
    <t>331447961</t>
  </si>
  <si>
    <t>60</t>
  </si>
  <si>
    <t>HWL.R51008000002</t>
  </si>
  <si>
    <t>SOUP.ZEM.TEL+POKL.L=1,1-2,0 80 (1,1-2,0 m)</t>
  </si>
  <si>
    <t>sada</t>
  </si>
  <si>
    <t>-771134654</t>
  </si>
  <si>
    <t>61</t>
  </si>
  <si>
    <t>899401112</t>
  </si>
  <si>
    <t>Osazení poklopů litinových šoupátkových</t>
  </si>
  <si>
    <t>878320026</t>
  </si>
  <si>
    <t>62</t>
  </si>
  <si>
    <t>422913520</t>
  </si>
  <si>
    <t>poklop litinový 1750-šoupátkový</t>
  </si>
  <si>
    <t>576872872</t>
  </si>
  <si>
    <t>63</t>
  </si>
  <si>
    <t>AVK.944100P</t>
  </si>
  <si>
    <t>Univerzální jištěná spojka , DN 100, rozsah 104-133 mm</t>
  </si>
  <si>
    <t>465305784</t>
  </si>
  <si>
    <t>64</t>
  </si>
  <si>
    <t>857242121</t>
  </si>
  <si>
    <t>Montáž litinových tvarovek jednoosých přírubových otevřený výkop DN 80</t>
  </si>
  <si>
    <t>936004304</t>
  </si>
  <si>
    <t>65</t>
  </si>
  <si>
    <t>55259811</t>
  </si>
  <si>
    <t>přechod přírubový (FFR) tvárná litina DN 80/50 L200mm</t>
  </si>
  <si>
    <t>-1209259018</t>
  </si>
  <si>
    <t>66</t>
  </si>
  <si>
    <t>55259297</t>
  </si>
  <si>
    <t>přechod hrdlový mmR tvárná litina DN 100/80</t>
  </si>
  <si>
    <t>746401997</t>
  </si>
  <si>
    <t>67</t>
  </si>
  <si>
    <t>55251800</t>
  </si>
  <si>
    <t>koleno přírubové s patkou S 2000 pro připojení k hydrantu 80/90mm</t>
  </si>
  <si>
    <t>-1004582327</t>
  </si>
  <si>
    <t>68</t>
  </si>
  <si>
    <t>55254011</t>
  </si>
  <si>
    <t>koleno přírubové z tvárné litiny,práškový epoxid tl 250µm FFK-kus DN 80- 45°</t>
  </si>
  <si>
    <t>648820546</t>
  </si>
  <si>
    <t>69</t>
  </si>
  <si>
    <t>WVN.FF700213W</t>
  </si>
  <si>
    <t>Příruba PP/ocel PN10/16 90 DN80</t>
  </si>
  <si>
    <t>-948457864</t>
  </si>
  <si>
    <t>70</t>
  </si>
  <si>
    <t>HWL.632004004016</t>
  </si>
  <si>
    <t>TVAROVKA ISO SPOJKA 40-40</t>
  </si>
  <si>
    <t>-376913068</t>
  </si>
  <si>
    <t>71</t>
  </si>
  <si>
    <t>891249111</t>
  </si>
  <si>
    <t>Montáž navrtávacích pasů na potrubí z jakýchkoli trub DN 80</t>
  </si>
  <si>
    <t>-1651994414</t>
  </si>
  <si>
    <t>Montáž vodovodních armatur na potrubí navrtávacích pasů s ventilem Jt 1 Mpa, na potrubí z trub litinových, ocelových nebo plastických hmot DN 80</t>
  </si>
  <si>
    <t>72</t>
  </si>
  <si>
    <t>42273547</t>
  </si>
  <si>
    <t>pás navrtávací se závitovým výstupem z tvárné litiny pro vodovodní PE a PVC potrubí 90-5/4”</t>
  </si>
  <si>
    <t>277410595</t>
  </si>
  <si>
    <t>4222110r</t>
  </si>
  <si>
    <t>spojovací materiál (šrouby, matky, atd.)</t>
  </si>
  <si>
    <t>1831021765</t>
  </si>
  <si>
    <t>74</t>
  </si>
  <si>
    <t>892372111</t>
  </si>
  <si>
    <t>Zabezpečení konců potrubí DN do 300 při tlakových zkouškách vodou</t>
  </si>
  <si>
    <t>673877678</t>
  </si>
  <si>
    <t>Tlakové zkoušky vodou zabezpečení konců potrubí při tlakových zkouškách DN do 300</t>
  </si>
  <si>
    <t>75</t>
  </si>
  <si>
    <t>899431111</t>
  </si>
  <si>
    <t>Výšková úprava uličního vstupu nebo vpusti do 200 mm zvýšením krycího hrnce, šoupěte nebo hydrantu</t>
  </si>
  <si>
    <t>1621254233</t>
  </si>
  <si>
    <t>Výšková úprava uličního vstupu nebo vpusti do 200 mm zvýšením krycího hrnce, šoupěte nebo hydrantu bez úpravy armatur</t>
  </si>
  <si>
    <t>76</t>
  </si>
  <si>
    <t>404452250</t>
  </si>
  <si>
    <t>sloupek Zn 60 - 350</t>
  </si>
  <si>
    <t>94388261</t>
  </si>
  <si>
    <t>77</t>
  </si>
  <si>
    <t>899713111</t>
  </si>
  <si>
    <t>Orientační tabulky na sloupku betonovém nebo ocelovém</t>
  </si>
  <si>
    <t>-291298880</t>
  </si>
  <si>
    <t>Orientační tabulky na vodovodních a kanalizačních řadech na sloupku ocelovém nebo betonovém</t>
  </si>
  <si>
    <t>99</t>
  </si>
  <si>
    <t>Přesun hmot</t>
  </si>
  <si>
    <t>78</t>
  </si>
  <si>
    <t>997013501</t>
  </si>
  <si>
    <t>Odvoz suti na skládku a vybouraných hmot nebo meziskládku do 1 km se složením</t>
  </si>
  <si>
    <t>-1742988710</t>
  </si>
  <si>
    <t>Odvoz suti a vybouraných hmot na skládku nebo meziskládku se složením, na vzdálenost do 1 km</t>
  </si>
  <si>
    <t>(50)*1,3*(0,15+0,05)*2-15*0,5*(0,2)*2</t>
  </si>
  <si>
    <t>((50)*0,8*0,3)*2-15*0,3*0,3</t>
  </si>
  <si>
    <t>79</t>
  </si>
  <si>
    <t>997013509</t>
  </si>
  <si>
    <t>Příplatek k odvozu suti a vybouraných hmot na skládku ZKD 1 km přes 1 km</t>
  </si>
  <si>
    <t>-1946066454</t>
  </si>
  <si>
    <t>45,65*19</t>
  </si>
  <si>
    <t>80</t>
  </si>
  <si>
    <t>997221612</t>
  </si>
  <si>
    <t>Nakládání vybouraných hmot na dopravní prostředky pro vodorovnou dopravu</t>
  </si>
  <si>
    <t>-744014775</t>
  </si>
  <si>
    <t>Nakládání na dopravní prostředky pro vodorovnou dopravu vybouraných hmot</t>
  </si>
  <si>
    <t>81</t>
  </si>
  <si>
    <t>997221845</t>
  </si>
  <si>
    <t>Poplatek za uložení odpadu z asfaltových povrchů na skládce (skládkovné)</t>
  </si>
  <si>
    <t>1325742111</t>
  </si>
  <si>
    <t>(50*1,3*(0,15+0,05))*2-15*0,5*0,2*2</t>
  </si>
  <si>
    <t>82</t>
  </si>
  <si>
    <t>997221855</t>
  </si>
  <si>
    <t>Poplatek za uložení odpadu z kameniva na skládce (skládkovné)</t>
  </si>
  <si>
    <t>-1022411236</t>
  </si>
  <si>
    <t>Poplatek za uložení stavebního odpadu na skládce (skládkovné) z kameniva</t>
  </si>
  <si>
    <t>((50)*0,8*0,3)*2-15*0,3*0,3*2</t>
  </si>
  <si>
    <t>83</t>
  </si>
  <si>
    <t>998225111</t>
  </si>
  <si>
    <t>Přesun hmot pro pozemní komunikace s krytem z kamene, monolitickým betonovým nebo živičným</t>
  </si>
  <si>
    <t>-1929381535</t>
  </si>
  <si>
    <t>Přesun hmot pro komunikace s krytem z kameniva, monolitickým betonovým nebo živičným dopravní vzdálenost do 200 m jakékoliv délky objektu</t>
  </si>
  <si>
    <t>84</t>
  </si>
  <si>
    <t>998276101</t>
  </si>
  <si>
    <t>Přesun hmot pro trubní vedení z trub z plastických hmot otevřený výkop</t>
  </si>
  <si>
    <t>-1568430706</t>
  </si>
  <si>
    <t>Přesun hmot pro trubní vedení hloubené z trub z plastických hmot nebo sklolaminátových pro vodovody nebo kanalizace v otevřeném výkopu dopravní vzdálenost do 15 m</t>
  </si>
  <si>
    <t>2,7</t>
  </si>
  <si>
    <t>Ostatní konstrukce a práce-bourání</t>
  </si>
  <si>
    <t>85</t>
  </si>
  <si>
    <t>119003217</t>
  </si>
  <si>
    <t>Mobilní plotová zábrana vyplněná dráty výšky do 1,5 m pro zabezpečení výkopu zřízení</t>
  </si>
  <si>
    <t>-1196590368</t>
  </si>
  <si>
    <t>Pomocné konstrukce při zabezpečení výkopu svislé ocelové mobilní oplocení, výšky do 1,5 m panely vyplněné dráty zřízení</t>
  </si>
  <si>
    <t>75,3*2</t>
  </si>
  <si>
    <t>86</t>
  </si>
  <si>
    <t>119003218</t>
  </si>
  <si>
    <t>Mobilní plotová zábrana vyplněná dráty výšky do 1,5 m pro zabezpečení výkopu odstranění</t>
  </si>
  <si>
    <t>-1560476733</t>
  </si>
  <si>
    <t>Pomocné konstrukce při zabezpečení výkopu svislé ocelové mobilní oplocení, výšky do 1,5 m panely vyplněné dráty odstranění</t>
  </si>
  <si>
    <t>Práce a dodávky M</t>
  </si>
  <si>
    <t>46-M</t>
  </si>
  <si>
    <t>Zemní práce při extr.mont.pracích</t>
  </si>
  <si>
    <t>87</t>
  </si>
  <si>
    <t>460120019</t>
  </si>
  <si>
    <t>Naložení výkopku strojně z hornin třídy 1až4</t>
  </si>
  <si>
    <t>1285707951</t>
  </si>
  <si>
    <t>Ostatní zemní práce při stavbě nadzemních vedení naložení výkopku strojně, z hornin třídy 1 až 4</t>
  </si>
  <si>
    <t>(73*0,8*1,6"celkový výkop - při průměrné hloubce 1,6 m"+2,3*0,8*1,6)*0,9-15*0,3*(1,6-0,3)*0,9</t>
  </si>
  <si>
    <t>-(50*0,8*0,3+25,3*0,8*0,2)*0,9"komunikace asfalt + zeleň"</t>
  </si>
  <si>
    <t>88</t>
  </si>
  <si>
    <t>460120020</t>
  </si>
  <si>
    <t>Naložení výkopku strojně z hornin třídy 5až7</t>
  </si>
  <si>
    <t>1889450256</t>
  </si>
  <si>
    <t xml:space="preserve">Ostatní zemní práce při stavbě nadzemních vedení  naložení výkopku strojně, z hornin třídy 5 až 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</si>
</sst>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29.28" customHeight="1">
      <c r="B9" s="19"/>
      <c r="C9" s="20"/>
      <c r="D9" s="24" t="s">
        <v>26</v>
      </c>
      <c r="E9" s="20"/>
      <c r="F9" s="20"/>
      <c r="G9" s="20"/>
      <c r="H9" s="20"/>
      <c r="I9" s="20"/>
      <c r="J9" s="20"/>
      <c r="K9" s="32" t="s">
        <v>27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4" t="s">
        <v>28</v>
      </c>
      <c r="AL9" s="20"/>
      <c r="AM9" s="20"/>
      <c r="AN9" s="32" t="s">
        <v>29</v>
      </c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31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32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33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34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31</v>
      </c>
      <c r="AL13" s="20"/>
      <c r="AM13" s="20"/>
      <c r="AN13" s="33" t="s">
        <v>35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3" t="s">
        <v>35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0" t="s">
        <v>33</v>
      </c>
      <c r="AL14" s="20"/>
      <c r="AM14" s="20"/>
      <c r="AN14" s="33" t="s">
        <v>35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31</v>
      </c>
      <c r="AL16" s="20"/>
      <c r="AM16" s="20"/>
      <c r="AN16" s="25" t="s">
        <v>37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38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33</v>
      </c>
      <c r="AL17" s="20"/>
      <c r="AM17" s="20"/>
      <c r="AN17" s="25" t="s">
        <v>39</v>
      </c>
      <c r="AO17" s="20"/>
      <c r="AP17" s="20"/>
      <c r="AQ17" s="20"/>
      <c r="AR17" s="18"/>
      <c r="BE17" s="29"/>
      <c r="BS17" s="15" t="s">
        <v>40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41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31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42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33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5" t="s">
        <v>44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0"/>
      <c r="AQ25" s="20"/>
      <c r="AR25" s="18"/>
      <c r="BE25" s="29"/>
    </row>
    <row r="26" s="2" customFormat="1" ht="25.92" customHeight="1">
      <c r="A26" s="37"/>
      <c r="B26" s="38"/>
      <c r="C26" s="39"/>
      <c r="D26" s="40" t="s">
        <v>45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29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29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48</v>
      </c>
      <c r="AL28" s="44"/>
      <c r="AM28" s="44"/>
      <c r="AN28" s="44"/>
      <c r="AO28" s="44"/>
      <c r="AP28" s="39"/>
      <c r="AQ28" s="39"/>
      <c r="AR28" s="43"/>
      <c r="BE28" s="29"/>
    </row>
    <row r="29" s="3" customFormat="1" ht="14.4" customHeight="1">
      <c r="A29" s="3"/>
      <c r="B29" s="45"/>
      <c r="C29" s="46"/>
      <c r="D29" s="30" t="s">
        <v>49</v>
      </c>
      <c r="E29" s="46"/>
      <c r="F29" s="30" t="s">
        <v>50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0" t="s">
        <v>51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0" t="s">
        <v>52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0" t="s">
        <v>53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0" t="s">
        <v>54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29"/>
    </row>
    <row r="35" s="2" customFormat="1" ht="25.92" customHeight="1">
      <c r="A35" s="37"/>
      <c r="B35" s="38"/>
      <c r="C35" s="51"/>
      <c r="D35" s="52" t="s">
        <v>55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56</v>
      </c>
      <c r="U35" s="53"/>
      <c r="V35" s="53"/>
      <c r="W35" s="53"/>
      <c r="X35" s="55" t="s">
        <v>57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8"/>
      <c r="C49" s="59"/>
      <c r="D49" s="60" t="s">
        <v>58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7"/>
      <c r="B60" s="38"/>
      <c r="C60" s="39"/>
      <c r="D60" s="63" t="s">
        <v>60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61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60</v>
      </c>
      <c r="AI60" s="41"/>
      <c r="AJ60" s="41"/>
      <c r="AK60" s="41"/>
      <c r="AL60" s="41"/>
      <c r="AM60" s="63" t="s">
        <v>61</v>
      </c>
      <c r="AN60" s="41"/>
      <c r="AO60" s="41"/>
      <c r="AP60" s="39"/>
      <c r="AQ60" s="39"/>
      <c r="AR60" s="43"/>
      <c r="BE60" s="37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7"/>
      <c r="B64" s="38"/>
      <c r="C64" s="39"/>
      <c r="D64" s="60" t="s">
        <v>62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7"/>
      <c r="B75" s="38"/>
      <c r="C75" s="39"/>
      <c r="D75" s="63" t="s">
        <v>60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61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60</v>
      </c>
      <c r="AI75" s="41"/>
      <c r="AJ75" s="41"/>
      <c r="AK75" s="41"/>
      <c r="AL75" s="41"/>
      <c r="AM75" s="63" t="s">
        <v>61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1" t="s">
        <v>64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0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2020-10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Vodovod pro ČS Branná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0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Branná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0" t="s">
        <v>24</v>
      </c>
      <c r="AJ87" s="39"/>
      <c r="AK87" s="39"/>
      <c r="AL87" s="39"/>
      <c r="AM87" s="78" t="str">
        <f>IF(AN8= "","",AN8)</f>
        <v>30. 12. 2020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0" t="s">
        <v>30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Třeboň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0" t="s">
        <v>36</v>
      </c>
      <c r="AJ89" s="39"/>
      <c r="AK89" s="39"/>
      <c r="AL89" s="39"/>
      <c r="AM89" s="79" t="str">
        <f>IF(E17="","",E17)</f>
        <v>Vodohospodářský rozvoj a výstavba a.s.</v>
      </c>
      <c r="AN89" s="70"/>
      <c r="AO89" s="70"/>
      <c r="AP89" s="70"/>
      <c r="AQ89" s="39"/>
      <c r="AR89" s="43"/>
      <c r="AS89" s="80" t="s">
        <v>65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0" t="s">
        <v>34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0" t="s">
        <v>41</v>
      </c>
      <c r="AJ90" s="39"/>
      <c r="AK90" s="39"/>
      <c r="AL90" s="39"/>
      <c r="AM90" s="79" t="str">
        <f>IF(E20="","",E20)</f>
        <v>Dvořák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66</v>
      </c>
      <c r="D92" s="93"/>
      <c r="E92" s="93"/>
      <c r="F92" s="93"/>
      <c r="G92" s="93"/>
      <c r="H92" s="94"/>
      <c r="I92" s="95" t="s">
        <v>67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68</v>
      </c>
      <c r="AH92" s="93"/>
      <c r="AI92" s="93"/>
      <c r="AJ92" s="93"/>
      <c r="AK92" s="93"/>
      <c r="AL92" s="93"/>
      <c r="AM92" s="93"/>
      <c r="AN92" s="95" t="s">
        <v>69</v>
      </c>
      <c r="AO92" s="93"/>
      <c r="AP92" s="97"/>
      <c r="AQ92" s="98" t="s">
        <v>70</v>
      </c>
      <c r="AR92" s="43"/>
      <c r="AS92" s="99" t="s">
        <v>71</v>
      </c>
      <c r="AT92" s="100" t="s">
        <v>72</v>
      </c>
      <c r="AU92" s="100" t="s">
        <v>73</v>
      </c>
      <c r="AV92" s="100" t="s">
        <v>74</v>
      </c>
      <c r="AW92" s="100" t="s">
        <v>75</v>
      </c>
      <c r="AX92" s="100" t="s">
        <v>76</v>
      </c>
      <c r="AY92" s="100" t="s">
        <v>77</v>
      </c>
      <c r="AZ92" s="100" t="s">
        <v>78</v>
      </c>
      <c r="BA92" s="100" t="s">
        <v>79</v>
      </c>
      <c r="BB92" s="100" t="s">
        <v>80</v>
      </c>
      <c r="BC92" s="100" t="s">
        <v>81</v>
      </c>
      <c r="BD92" s="101" t="s">
        <v>82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83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84</v>
      </c>
      <c r="BT94" s="116" t="s">
        <v>85</v>
      </c>
      <c r="BU94" s="117" t="s">
        <v>86</v>
      </c>
      <c r="BV94" s="116" t="s">
        <v>87</v>
      </c>
      <c r="BW94" s="116" t="s">
        <v>5</v>
      </c>
      <c r="BX94" s="116" t="s">
        <v>88</v>
      </c>
      <c r="CL94" s="116" t="s">
        <v>19</v>
      </c>
    </row>
    <row r="95" s="7" customFormat="1" ht="24.75" customHeight="1">
      <c r="A95" s="118" t="s">
        <v>89</v>
      </c>
      <c r="B95" s="119"/>
      <c r="C95" s="120"/>
      <c r="D95" s="121" t="s">
        <v>90</v>
      </c>
      <c r="E95" s="121"/>
      <c r="F95" s="121"/>
      <c r="G95" s="121"/>
      <c r="H95" s="121"/>
      <c r="I95" s="122"/>
      <c r="J95" s="121" t="s">
        <v>91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'2020_10.0 - SOUPIS VEDLEJ...'!J30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92</v>
      </c>
      <c r="AR95" s="125"/>
      <c r="AS95" s="126">
        <v>0</v>
      </c>
      <c r="AT95" s="127">
        <f>ROUND(SUM(AV95:AW95),2)</f>
        <v>0</v>
      </c>
      <c r="AU95" s="128">
        <f>'2020_10.0 - SOUPIS VEDLEJ...'!P121</f>
        <v>0</v>
      </c>
      <c r="AV95" s="127">
        <f>'2020_10.0 - SOUPIS VEDLEJ...'!J33</f>
        <v>0</v>
      </c>
      <c r="AW95" s="127">
        <f>'2020_10.0 - SOUPIS VEDLEJ...'!J34</f>
        <v>0</v>
      </c>
      <c r="AX95" s="127">
        <f>'2020_10.0 - SOUPIS VEDLEJ...'!J35</f>
        <v>0</v>
      </c>
      <c r="AY95" s="127">
        <f>'2020_10.0 - SOUPIS VEDLEJ...'!J36</f>
        <v>0</v>
      </c>
      <c r="AZ95" s="127">
        <f>'2020_10.0 - SOUPIS VEDLEJ...'!F33</f>
        <v>0</v>
      </c>
      <c r="BA95" s="127">
        <f>'2020_10.0 - SOUPIS VEDLEJ...'!F34</f>
        <v>0</v>
      </c>
      <c r="BB95" s="127">
        <f>'2020_10.0 - SOUPIS VEDLEJ...'!F35</f>
        <v>0</v>
      </c>
      <c r="BC95" s="127">
        <f>'2020_10.0 - SOUPIS VEDLEJ...'!F36</f>
        <v>0</v>
      </c>
      <c r="BD95" s="129">
        <f>'2020_10.0 - SOUPIS VEDLEJ...'!F37</f>
        <v>0</v>
      </c>
      <c r="BE95" s="7"/>
      <c r="BT95" s="130" t="s">
        <v>93</v>
      </c>
      <c r="BV95" s="130" t="s">
        <v>87</v>
      </c>
      <c r="BW95" s="130" t="s">
        <v>94</v>
      </c>
      <c r="BX95" s="130" t="s">
        <v>5</v>
      </c>
      <c r="CL95" s="130" t="s">
        <v>95</v>
      </c>
      <c r="CM95" s="130" t="s">
        <v>96</v>
      </c>
    </row>
    <row r="96" s="7" customFormat="1" ht="24.75" customHeight="1">
      <c r="A96" s="118" t="s">
        <v>89</v>
      </c>
      <c r="B96" s="119"/>
      <c r="C96" s="120"/>
      <c r="D96" s="121" t="s">
        <v>97</v>
      </c>
      <c r="E96" s="121"/>
      <c r="F96" s="121"/>
      <c r="G96" s="121"/>
      <c r="H96" s="121"/>
      <c r="I96" s="122"/>
      <c r="J96" s="121" t="s">
        <v>98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'2020_10. - Vodovod k cent...'!J30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99</v>
      </c>
      <c r="AR96" s="125"/>
      <c r="AS96" s="131">
        <v>0</v>
      </c>
      <c r="AT96" s="132">
        <f>ROUND(SUM(AV96:AW96),2)</f>
        <v>0</v>
      </c>
      <c r="AU96" s="133">
        <f>'2020_10. - Vodovod k cent...'!P124</f>
        <v>0</v>
      </c>
      <c r="AV96" s="132">
        <f>'2020_10. - Vodovod k cent...'!J33</f>
        <v>0</v>
      </c>
      <c r="AW96" s="132">
        <f>'2020_10. - Vodovod k cent...'!J34</f>
        <v>0</v>
      </c>
      <c r="AX96" s="132">
        <f>'2020_10. - Vodovod k cent...'!J35</f>
        <v>0</v>
      </c>
      <c r="AY96" s="132">
        <f>'2020_10. - Vodovod k cent...'!J36</f>
        <v>0</v>
      </c>
      <c r="AZ96" s="132">
        <f>'2020_10. - Vodovod k cent...'!F33</f>
        <v>0</v>
      </c>
      <c r="BA96" s="132">
        <f>'2020_10. - Vodovod k cent...'!F34</f>
        <v>0</v>
      </c>
      <c r="BB96" s="132">
        <f>'2020_10. - Vodovod k cent...'!F35</f>
        <v>0</v>
      </c>
      <c r="BC96" s="132">
        <f>'2020_10. - Vodovod k cent...'!F36</f>
        <v>0</v>
      </c>
      <c r="BD96" s="134">
        <f>'2020_10. - Vodovod k cent...'!F37</f>
        <v>0</v>
      </c>
      <c r="BE96" s="7"/>
      <c r="BT96" s="130" t="s">
        <v>93</v>
      </c>
      <c r="BV96" s="130" t="s">
        <v>87</v>
      </c>
      <c r="BW96" s="130" t="s">
        <v>100</v>
      </c>
      <c r="BX96" s="130" t="s">
        <v>5</v>
      </c>
      <c r="CL96" s="130" t="s">
        <v>19</v>
      </c>
      <c r="CM96" s="130" t="s">
        <v>96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ntqLID/eS5PcrqwX17awyjFSrdjp2pKh6P3PhngHILO/XV9TV+fVaLN+w2A5pa0rTKuBVlCnaKLi8sDvkRjQQQ==" hashValue="6yXEI22P/jGzWYgdeK00KXhMJSxNHARy80iu59hAK3bcD0u45bdHMp+SfvcgVrW+d+wRlbQVi679xDEII/kmq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020_10.0 - SOUPIS VEDLEJ...'!C2" display="/"/>
    <hyperlink ref="A96" location="'2020_10. - Vodovod k cen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96</v>
      </c>
    </row>
    <row r="4" s="1" customFormat="1" ht="24.96" customHeight="1">
      <c r="B4" s="18"/>
      <c r="D4" s="137" t="s">
        <v>101</v>
      </c>
      <c r="L4" s="18"/>
      <c r="M4" s="138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Vodovod pro ČS Branná</v>
      </c>
      <c r="F7" s="139"/>
      <c r="G7" s="139"/>
      <c r="H7" s="139"/>
      <c r="L7" s="18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95</v>
      </c>
      <c r="G11" s="37"/>
      <c r="H11" s="37"/>
      <c r="I11" s="139" t="s">
        <v>20</v>
      </c>
      <c r="J11" s="142" t="s">
        <v>21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104</v>
      </c>
      <c r="G12" s="37"/>
      <c r="H12" s="37"/>
      <c r="I12" s="139" t="s">
        <v>24</v>
      </c>
      <c r="J12" s="143" t="str">
        <f>'Rekapitulace stavby'!AN8</f>
        <v>30. 12. 2020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21.84" customHeight="1">
      <c r="A13" s="37"/>
      <c r="B13" s="43"/>
      <c r="C13" s="37"/>
      <c r="D13" s="144" t="s">
        <v>26</v>
      </c>
      <c r="E13" s="37"/>
      <c r="F13" s="145" t="s">
        <v>27</v>
      </c>
      <c r="G13" s="37"/>
      <c r="H13" s="37"/>
      <c r="I13" s="144" t="s">
        <v>28</v>
      </c>
      <c r="J13" s="145" t="s">
        <v>105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30</v>
      </c>
      <c r="E14" s="37"/>
      <c r="F14" s="37"/>
      <c r="G14" s="37"/>
      <c r="H14" s="37"/>
      <c r="I14" s="139" t="s">
        <v>31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106</v>
      </c>
      <c r="F15" s="37"/>
      <c r="G15" s="37"/>
      <c r="H15" s="37"/>
      <c r="I15" s="139" t="s">
        <v>33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34</v>
      </c>
      <c r="E17" s="37"/>
      <c r="F17" s="37"/>
      <c r="G17" s="37"/>
      <c r="H17" s="37"/>
      <c r="I17" s="139" t="s">
        <v>31</v>
      </c>
      <c r="J17" s="31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1" t="str">
        <f>'Rekapitulace stavby'!E14</f>
        <v>Vyplň údaj</v>
      </c>
      <c r="F18" s="142"/>
      <c r="G18" s="142"/>
      <c r="H18" s="142"/>
      <c r="I18" s="139" t="s">
        <v>33</v>
      </c>
      <c r="J18" s="31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36</v>
      </c>
      <c r="E20" s="37"/>
      <c r="F20" s="37"/>
      <c r="G20" s="37"/>
      <c r="H20" s="37"/>
      <c r="I20" s="139" t="s">
        <v>31</v>
      </c>
      <c r="J20" s="142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107</v>
      </c>
      <c r="F21" s="37"/>
      <c r="G21" s="37"/>
      <c r="H21" s="37"/>
      <c r="I21" s="139" t="s">
        <v>33</v>
      </c>
      <c r="J21" s="142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41</v>
      </c>
      <c r="E23" s="37"/>
      <c r="F23" s="37"/>
      <c r="G23" s="37"/>
      <c r="H23" s="37"/>
      <c r="I23" s="139" t="s">
        <v>31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42</v>
      </c>
      <c r="F24" s="37"/>
      <c r="G24" s="37"/>
      <c r="H24" s="37"/>
      <c r="I24" s="139" t="s">
        <v>33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45</v>
      </c>
      <c r="E30" s="37"/>
      <c r="F30" s="37"/>
      <c r="G30" s="37"/>
      <c r="H30" s="37"/>
      <c r="I30" s="37"/>
      <c r="J30" s="152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47</v>
      </c>
      <c r="G32" s="37"/>
      <c r="H32" s="37"/>
      <c r="I32" s="153" t="s">
        <v>46</v>
      </c>
      <c r="J32" s="153" t="s">
        <v>48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49</v>
      </c>
      <c r="E33" s="139" t="s">
        <v>50</v>
      </c>
      <c r="F33" s="155">
        <f>ROUND((SUM(BE121:BE149)),  2)</f>
        <v>0</v>
      </c>
      <c r="G33" s="37"/>
      <c r="H33" s="37"/>
      <c r="I33" s="156">
        <v>0.20999999999999999</v>
      </c>
      <c r="J33" s="155">
        <f>ROUND(((SUM(BE121:BE149))*I33),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51</v>
      </c>
      <c r="F34" s="155">
        <f>ROUND((SUM(BF121:BF149)),  2)</f>
        <v>0</v>
      </c>
      <c r="G34" s="37"/>
      <c r="H34" s="37"/>
      <c r="I34" s="156">
        <v>0.14999999999999999</v>
      </c>
      <c r="J34" s="155">
        <f>ROUND(((SUM(BF121:BF149))*I34),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52</v>
      </c>
      <c r="F35" s="155">
        <f>ROUND((SUM(BG121:BG149)),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53</v>
      </c>
      <c r="F36" s="155">
        <f>ROUND((SUM(BH121:BH149)),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54</v>
      </c>
      <c r="F37" s="155">
        <f>ROUND((SUM(BI121:BI149)),  2)</f>
        <v>0</v>
      </c>
      <c r="G37" s="37"/>
      <c r="H37" s="37"/>
      <c r="I37" s="156">
        <v>0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2" customFormat="1" ht="14.4" customHeight="1">
      <c r="B49" s="62"/>
      <c r="D49" s="164" t="s">
        <v>58</v>
      </c>
      <c r="E49" s="165"/>
      <c r="F49" s="165"/>
      <c r="G49" s="164" t="s">
        <v>59</v>
      </c>
      <c r="H49" s="165"/>
      <c r="I49" s="165"/>
      <c r="J49" s="165"/>
      <c r="K49" s="165"/>
      <c r="L49" s="62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7"/>
      <c r="B60" s="43"/>
      <c r="C60" s="37"/>
      <c r="D60" s="166" t="s">
        <v>60</v>
      </c>
      <c r="E60" s="167"/>
      <c r="F60" s="168" t="s">
        <v>61</v>
      </c>
      <c r="G60" s="166" t="s">
        <v>60</v>
      </c>
      <c r="H60" s="167"/>
      <c r="I60" s="167"/>
      <c r="J60" s="169" t="s">
        <v>61</v>
      </c>
      <c r="K60" s="167"/>
      <c r="L60" s="62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7"/>
      <c r="B64" s="43"/>
      <c r="C64" s="37"/>
      <c r="D64" s="164" t="s">
        <v>62</v>
      </c>
      <c r="E64" s="170"/>
      <c r="F64" s="170"/>
      <c r="G64" s="164" t="s">
        <v>63</v>
      </c>
      <c r="H64" s="170"/>
      <c r="I64" s="170"/>
      <c r="J64" s="170"/>
      <c r="K64" s="170"/>
      <c r="L64" s="62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7"/>
      <c r="B75" s="43"/>
      <c r="C75" s="37"/>
      <c r="D75" s="166" t="s">
        <v>60</v>
      </c>
      <c r="E75" s="167"/>
      <c r="F75" s="168" t="s">
        <v>61</v>
      </c>
      <c r="G75" s="166" t="s">
        <v>60</v>
      </c>
      <c r="H75" s="167"/>
      <c r="I75" s="167"/>
      <c r="J75" s="169" t="s">
        <v>61</v>
      </c>
      <c r="K75" s="167"/>
      <c r="L75" s="62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4.4" customHeight="1">
      <c r="A76" s="37"/>
      <c r="B76" s="171"/>
      <c r="C76" s="172"/>
      <c r="D76" s="172"/>
      <c r="E76" s="172"/>
      <c r="F76" s="172"/>
      <c r="G76" s="172"/>
      <c r="H76" s="172"/>
      <c r="I76" s="172"/>
      <c r="J76" s="172"/>
      <c r="K76" s="17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80" s="2" customFormat="1" ht="6.96" customHeight="1">
      <c r="A80" s="37"/>
      <c r="B80" s="173"/>
      <c r="C80" s="174"/>
      <c r="D80" s="174"/>
      <c r="E80" s="174"/>
      <c r="F80" s="174"/>
      <c r="G80" s="174"/>
      <c r="H80" s="174"/>
      <c r="I80" s="174"/>
      <c r="J80" s="174"/>
      <c r="K80" s="174"/>
      <c r="L80" s="62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4.96" customHeight="1">
      <c r="A81" s="37"/>
      <c r="B81" s="38"/>
      <c r="C81" s="21" t="s">
        <v>108</v>
      </c>
      <c r="D81" s="39"/>
      <c r="E81" s="39"/>
      <c r="F81" s="39"/>
      <c r="G81" s="39"/>
      <c r="H81" s="39"/>
      <c r="I81" s="39"/>
      <c r="J81" s="39"/>
      <c r="K81" s="3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0" t="s">
        <v>16</v>
      </c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175" t="str">
        <f>E7</f>
        <v>Vodovod pro ČS Branná</v>
      </c>
      <c r="F84" s="30"/>
      <c r="G84" s="30"/>
      <c r="H84" s="30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0" t="s">
        <v>102</v>
      </c>
      <c r="D85" s="39"/>
      <c r="E85" s="39"/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6.5" customHeight="1">
      <c r="A86" s="37"/>
      <c r="B86" s="38"/>
      <c r="C86" s="39"/>
      <c r="D86" s="39"/>
      <c r="E86" s="75" t="str">
        <f>E9</f>
        <v>2020_10.0 - SOUPIS VEDLEJŠÍCH A OSTATNÍCH NÁKLADŮ</v>
      </c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0" t="s">
        <v>22</v>
      </c>
      <c r="D88" s="39"/>
      <c r="E88" s="39"/>
      <c r="F88" s="25" t="str">
        <f>F12</f>
        <v>Třeboň</v>
      </c>
      <c r="G88" s="39"/>
      <c r="H88" s="39"/>
      <c r="I88" s="30" t="s">
        <v>24</v>
      </c>
      <c r="J88" s="78" t="str">
        <f>IF(J12="","",J12)</f>
        <v>30. 12. 2020</v>
      </c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40.05" customHeight="1">
      <c r="A90" s="37"/>
      <c r="B90" s="38"/>
      <c r="C90" s="30" t="s">
        <v>30</v>
      </c>
      <c r="D90" s="39"/>
      <c r="E90" s="39"/>
      <c r="F90" s="25" t="str">
        <f>E15</f>
        <v xml:space="preserve">Město  Třeboň</v>
      </c>
      <c r="G90" s="39"/>
      <c r="H90" s="39"/>
      <c r="I90" s="30" t="s">
        <v>36</v>
      </c>
      <c r="J90" s="35" t="str">
        <f>E21</f>
        <v>Vodohospodářský rozvoj a výstavba, a.s.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0" t="s">
        <v>34</v>
      </c>
      <c r="D91" s="39"/>
      <c r="E91" s="39"/>
      <c r="F91" s="25" t="str">
        <f>IF(E18="","",E18)</f>
        <v>Vyplň údaj</v>
      </c>
      <c r="G91" s="39"/>
      <c r="H91" s="39"/>
      <c r="I91" s="30" t="s">
        <v>41</v>
      </c>
      <c r="J91" s="35" t="str">
        <f>E24</f>
        <v>Dvořák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0.32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9.28" customHeight="1">
      <c r="A93" s="37"/>
      <c r="B93" s="38"/>
      <c r="C93" s="176" t="s">
        <v>109</v>
      </c>
      <c r="D93" s="177"/>
      <c r="E93" s="177"/>
      <c r="F93" s="177"/>
      <c r="G93" s="177"/>
      <c r="H93" s="177"/>
      <c r="I93" s="177"/>
      <c r="J93" s="178" t="s">
        <v>110</v>
      </c>
      <c r="K93" s="177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0.32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2.8" customHeight="1">
      <c r="A95" s="37"/>
      <c r="B95" s="38"/>
      <c r="C95" s="179" t="s">
        <v>111</v>
      </c>
      <c r="D95" s="39"/>
      <c r="E95" s="39"/>
      <c r="F95" s="39"/>
      <c r="G95" s="39"/>
      <c r="H95" s="39"/>
      <c r="I95" s="39"/>
      <c r="J95" s="109">
        <f>J121</f>
        <v>0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U95" s="15" t="s">
        <v>112</v>
      </c>
    </row>
    <row r="96" s="9" customFormat="1" ht="24.96" customHeight="1">
      <c r="A96" s="9"/>
      <c r="B96" s="180"/>
      <c r="C96" s="181"/>
      <c r="D96" s="182" t="s">
        <v>113</v>
      </c>
      <c r="E96" s="183"/>
      <c r="F96" s="183"/>
      <c r="G96" s="183"/>
      <c r="H96" s="183"/>
      <c r="I96" s="183"/>
      <c r="J96" s="184">
        <f>J122</f>
        <v>0</v>
      </c>
      <c r="K96" s="181"/>
      <c r="L96" s="185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6"/>
      <c r="C97" s="187"/>
      <c r="D97" s="188" t="s">
        <v>114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6"/>
      <c r="C98" s="187"/>
      <c r="D98" s="188" t="s">
        <v>115</v>
      </c>
      <c r="E98" s="189"/>
      <c r="F98" s="189"/>
      <c r="G98" s="189"/>
      <c r="H98" s="189"/>
      <c r="I98" s="189"/>
      <c r="J98" s="190">
        <f>J140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116</v>
      </c>
      <c r="E99" s="189"/>
      <c r="F99" s="189"/>
      <c r="G99" s="189"/>
      <c r="H99" s="189"/>
      <c r="I99" s="189"/>
      <c r="J99" s="190">
        <f>J141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118</v>
      </c>
      <c r="E101" s="189"/>
      <c r="F101" s="189"/>
      <c r="G101" s="189"/>
      <c r="H101" s="189"/>
      <c r="I101" s="189"/>
      <c r="J101" s="190">
        <f>J149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1" t="s">
        <v>119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0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5" t="str">
        <f>E7</f>
        <v>Vodovod pro ČS Branná</v>
      </c>
      <c r="F111" s="30"/>
      <c r="G111" s="30"/>
      <c r="H111" s="30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0" t="s">
        <v>102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2020_10.0 - SOUPIS VEDLEJŠÍCH A OSTATNÍCH NÁKLADŮ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0" t="s">
        <v>22</v>
      </c>
      <c r="D115" s="39"/>
      <c r="E115" s="39"/>
      <c r="F115" s="25" t="str">
        <f>F12</f>
        <v>Třeboň</v>
      </c>
      <c r="G115" s="39"/>
      <c r="H115" s="39"/>
      <c r="I115" s="30" t="s">
        <v>24</v>
      </c>
      <c r="J115" s="78" t="str">
        <f>IF(J12="","",J12)</f>
        <v>30. 12. 2020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0" t="s">
        <v>30</v>
      </c>
      <c r="D117" s="39"/>
      <c r="E117" s="39"/>
      <c r="F117" s="25" t="str">
        <f>E15</f>
        <v xml:space="preserve">Město  Třeboň</v>
      </c>
      <c r="G117" s="39"/>
      <c r="H117" s="39"/>
      <c r="I117" s="30" t="s">
        <v>36</v>
      </c>
      <c r="J117" s="35" t="str">
        <f>E21</f>
        <v>Vodohospodářský rozvoj a výstavba, a.s.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0" t="s">
        <v>34</v>
      </c>
      <c r="D118" s="39"/>
      <c r="E118" s="39"/>
      <c r="F118" s="25" t="str">
        <f>IF(E18="","",E18)</f>
        <v>Vyplň údaj</v>
      </c>
      <c r="G118" s="39"/>
      <c r="H118" s="39"/>
      <c r="I118" s="30" t="s">
        <v>41</v>
      </c>
      <c r="J118" s="35" t="str">
        <f>E24</f>
        <v>Dvořák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2"/>
      <c r="B120" s="193"/>
      <c r="C120" s="194" t="s">
        <v>120</v>
      </c>
      <c r="D120" s="195" t="s">
        <v>70</v>
      </c>
      <c r="E120" s="195" t="s">
        <v>66</v>
      </c>
      <c r="F120" s="195" t="s">
        <v>67</v>
      </c>
      <c r="G120" s="195" t="s">
        <v>121</v>
      </c>
      <c r="H120" s="195" t="s">
        <v>122</v>
      </c>
      <c r="I120" s="195" t="s">
        <v>123</v>
      </c>
      <c r="J120" s="196" t="s">
        <v>110</v>
      </c>
      <c r="K120" s="197" t="s">
        <v>124</v>
      </c>
      <c r="L120" s="198"/>
      <c r="M120" s="99" t="s">
        <v>1</v>
      </c>
      <c r="N120" s="100" t="s">
        <v>49</v>
      </c>
      <c r="O120" s="100" t="s">
        <v>125</v>
      </c>
      <c r="P120" s="100" t="s">
        <v>126</v>
      </c>
      <c r="Q120" s="100" t="s">
        <v>127</v>
      </c>
      <c r="R120" s="100" t="s">
        <v>128</v>
      </c>
      <c r="S120" s="100" t="s">
        <v>129</v>
      </c>
      <c r="T120" s="101" t="s">
        <v>130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7"/>
      <c r="B121" s="38"/>
      <c r="C121" s="106" t="s">
        <v>131</v>
      </c>
      <c r="D121" s="39"/>
      <c r="E121" s="39"/>
      <c r="F121" s="39"/>
      <c r="G121" s="39"/>
      <c r="H121" s="39"/>
      <c r="I121" s="39"/>
      <c r="J121" s="199">
        <f>BK121</f>
        <v>0</v>
      </c>
      <c r="K121" s="39"/>
      <c r="L121" s="43"/>
      <c r="M121" s="102"/>
      <c r="N121" s="200"/>
      <c r="O121" s="103"/>
      <c r="P121" s="201">
        <f>P122</f>
        <v>0</v>
      </c>
      <c r="Q121" s="103"/>
      <c r="R121" s="201">
        <f>R122</f>
        <v>0</v>
      </c>
      <c r="S121" s="103"/>
      <c r="T121" s="202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5" t="s">
        <v>84</v>
      </c>
      <c r="AU121" s="15" t="s">
        <v>112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84</v>
      </c>
      <c r="E122" s="207" t="s">
        <v>132</v>
      </c>
      <c r="F122" s="207" t="s">
        <v>133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P123+P140+P141+P145+P149</f>
        <v>0</v>
      </c>
      <c r="Q122" s="212"/>
      <c r="R122" s="213">
        <f>R123+R140+R141+R145+R149</f>
        <v>0</v>
      </c>
      <c r="S122" s="212"/>
      <c r="T122" s="214">
        <f>T123+T140+T141+T145+T149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134</v>
      </c>
      <c r="AT122" s="216" t="s">
        <v>84</v>
      </c>
      <c r="AU122" s="216" t="s">
        <v>85</v>
      </c>
      <c r="AY122" s="215" t="s">
        <v>135</v>
      </c>
      <c r="BK122" s="217">
        <f>BK123+BK140+BK141+BK145+BK149</f>
        <v>0</v>
      </c>
    </row>
    <row r="123" s="12" customFormat="1" ht="22.8" customHeight="1">
      <c r="A123" s="12"/>
      <c r="B123" s="204"/>
      <c r="C123" s="205"/>
      <c r="D123" s="206" t="s">
        <v>84</v>
      </c>
      <c r="E123" s="218" t="s">
        <v>85</v>
      </c>
      <c r="F123" s="218" t="s">
        <v>133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SUM(P124:P139)</f>
        <v>0</v>
      </c>
      <c r="Q123" s="212"/>
      <c r="R123" s="213">
        <f>SUM(R124:R139)</f>
        <v>0</v>
      </c>
      <c r="S123" s="212"/>
      <c r="T123" s="214">
        <f>SUM(T124:T139)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134</v>
      </c>
      <c r="AT123" s="216" t="s">
        <v>84</v>
      </c>
      <c r="AU123" s="216" t="s">
        <v>93</v>
      </c>
      <c r="AY123" s="215" t="s">
        <v>135</v>
      </c>
      <c r="BK123" s="217">
        <f>SUM(BK124:BK139)</f>
        <v>0</v>
      </c>
    </row>
    <row r="124" s="2" customFormat="1" ht="14.4" customHeight="1">
      <c r="A124" s="37"/>
      <c r="B124" s="38"/>
      <c r="C124" s="220" t="s">
        <v>93</v>
      </c>
      <c r="D124" s="220" t="s">
        <v>136</v>
      </c>
      <c r="E124" s="221" t="s">
        <v>137</v>
      </c>
      <c r="F124" s="222" t="s">
        <v>138</v>
      </c>
      <c r="G124" s="223" t="s">
        <v>139</v>
      </c>
      <c r="H124" s="224">
        <v>1</v>
      </c>
      <c r="I124" s="225"/>
      <c r="J124" s="226">
        <f>ROUND(I124*H124,2)</f>
        <v>0</v>
      </c>
      <c r="K124" s="227"/>
      <c r="L124" s="43"/>
      <c r="M124" s="228" t="s">
        <v>1</v>
      </c>
      <c r="N124" s="229" t="s">
        <v>50</v>
      </c>
      <c r="O124" s="90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2" t="s">
        <v>140</v>
      </c>
      <c r="AT124" s="232" t="s">
        <v>136</v>
      </c>
      <c r="AU124" s="232" t="s">
        <v>96</v>
      </c>
      <c r="AY124" s="15" t="s">
        <v>135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93</v>
      </c>
      <c r="BK124" s="233">
        <f>ROUND(I124*H124,2)</f>
        <v>0</v>
      </c>
      <c r="BL124" s="15" t="s">
        <v>140</v>
      </c>
      <c r="BM124" s="232" t="s">
        <v>141</v>
      </c>
    </row>
    <row r="125" s="2" customFormat="1">
      <c r="A125" s="37"/>
      <c r="B125" s="38"/>
      <c r="C125" s="39"/>
      <c r="D125" s="234" t="s">
        <v>142</v>
      </c>
      <c r="E125" s="39"/>
      <c r="F125" s="235" t="s">
        <v>138</v>
      </c>
      <c r="G125" s="39"/>
      <c r="H125" s="39"/>
      <c r="I125" s="236"/>
      <c r="J125" s="39"/>
      <c r="K125" s="39"/>
      <c r="L125" s="43"/>
      <c r="M125" s="237"/>
      <c r="N125" s="238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5" t="s">
        <v>142</v>
      </c>
      <c r="AU125" s="15" t="s">
        <v>96</v>
      </c>
    </row>
    <row r="126" s="2" customFormat="1" ht="14.4" customHeight="1">
      <c r="A126" s="37"/>
      <c r="B126" s="38"/>
      <c r="C126" s="220" t="s">
        <v>96</v>
      </c>
      <c r="D126" s="220" t="s">
        <v>136</v>
      </c>
      <c r="E126" s="221" t="s">
        <v>143</v>
      </c>
      <c r="F126" s="222" t="s">
        <v>144</v>
      </c>
      <c r="G126" s="223" t="s">
        <v>139</v>
      </c>
      <c r="H126" s="224">
        <v>1</v>
      </c>
      <c r="I126" s="225"/>
      <c r="J126" s="226">
        <f>ROUND(I126*H126,2)</f>
        <v>0</v>
      </c>
      <c r="K126" s="227"/>
      <c r="L126" s="43"/>
      <c r="M126" s="228" t="s">
        <v>1</v>
      </c>
      <c r="N126" s="229" t="s">
        <v>50</v>
      </c>
      <c r="O126" s="90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2" t="s">
        <v>140</v>
      </c>
      <c r="AT126" s="232" t="s">
        <v>136</v>
      </c>
      <c r="AU126" s="232" t="s">
        <v>96</v>
      </c>
      <c r="AY126" s="15" t="s">
        <v>135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93</v>
      </c>
      <c r="BK126" s="233">
        <f>ROUND(I126*H126,2)</f>
        <v>0</v>
      </c>
      <c r="BL126" s="15" t="s">
        <v>140</v>
      </c>
      <c r="BM126" s="232" t="s">
        <v>145</v>
      </c>
    </row>
    <row r="127" s="2" customFormat="1">
      <c r="A127" s="37"/>
      <c r="B127" s="38"/>
      <c r="C127" s="39"/>
      <c r="D127" s="234" t="s">
        <v>142</v>
      </c>
      <c r="E127" s="39"/>
      <c r="F127" s="235" t="s">
        <v>144</v>
      </c>
      <c r="G127" s="39"/>
      <c r="H127" s="39"/>
      <c r="I127" s="236"/>
      <c r="J127" s="39"/>
      <c r="K127" s="39"/>
      <c r="L127" s="43"/>
      <c r="M127" s="237"/>
      <c r="N127" s="238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5" t="s">
        <v>142</v>
      </c>
      <c r="AU127" s="15" t="s">
        <v>96</v>
      </c>
    </row>
    <row r="128" s="2" customFormat="1" ht="14.4" customHeight="1">
      <c r="A128" s="37"/>
      <c r="B128" s="38"/>
      <c r="C128" s="220" t="s">
        <v>146</v>
      </c>
      <c r="D128" s="220" t="s">
        <v>136</v>
      </c>
      <c r="E128" s="221" t="s">
        <v>147</v>
      </c>
      <c r="F128" s="222" t="s">
        <v>148</v>
      </c>
      <c r="G128" s="223" t="s">
        <v>139</v>
      </c>
      <c r="H128" s="224">
        <v>1</v>
      </c>
      <c r="I128" s="225"/>
      <c r="J128" s="226">
        <f>ROUND(I128*H128,2)</f>
        <v>0</v>
      </c>
      <c r="K128" s="227"/>
      <c r="L128" s="43"/>
      <c r="M128" s="228" t="s">
        <v>1</v>
      </c>
      <c r="N128" s="229" t="s">
        <v>50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140</v>
      </c>
      <c r="AT128" s="232" t="s">
        <v>136</v>
      </c>
      <c r="AU128" s="232" t="s">
        <v>96</v>
      </c>
      <c r="AY128" s="15" t="s">
        <v>135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93</v>
      </c>
      <c r="BK128" s="233">
        <f>ROUND(I128*H128,2)</f>
        <v>0</v>
      </c>
      <c r="BL128" s="15" t="s">
        <v>140</v>
      </c>
      <c r="BM128" s="232" t="s">
        <v>149</v>
      </c>
    </row>
    <row r="129" s="2" customFormat="1">
      <c r="A129" s="37"/>
      <c r="B129" s="38"/>
      <c r="C129" s="39"/>
      <c r="D129" s="234" t="s">
        <v>142</v>
      </c>
      <c r="E129" s="39"/>
      <c r="F129" s="235" t="s">
        <v>148</v>
      </c>
      <c r="G129" s="39"/>
      <c r="H129" s="39"/>
      <c r="I129" s="236"/>
      <c r="J129" s="39"/>
      <c r="K129" s="39"/>
      <c r="L129" s="43"/>
      <c r="M129" s="237"/>
      <c r="N129" s="23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5" t="s">
        <v>142</v>
      </c>
      <c r="AU129" s="15" t="s">
        <v>96</v>
      </c>
    </row>
    <row r="130" s="2" customFormat="1" ht="14.4" customHeight="1">
      <c r="A130" s="37"/>
      <c r="B130" s="38"/>
      <c r="C130" s="220" t="s">
        <v>150</v>
      </c>
      <c r="D130" s="220" t="s">
        <v>136</v>
      </c>
      <c r="E130" s="221" t="s">
        <v>151</v>
      </c>
      <c r="F130" s="222" t="s">
        <v>152</v>
      </c>
      <c r="G130" s="223" t="s">
        <v>139</v>
      </c>
      <c r="H130" s="224">
        <v>1</v>
      </c>
      <c r="I130" s="225"/>
      <c r="J130" s="226">
        <f>ROUND(I130*H130,2)</f>
        <v>0</v>
      </c>
      <c r="K130" s="227"/>
      <c r="L130" s="43"/>
      <c r="M130" s="228" t="s">
        <v>1</v>
      </c>
      <c r="N130" s="229" t="s">
        <v>50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140</v>
      </c>
      <c r="AT130" s="232" t="s">
        <v>136</v>
      </c>
      <c r="AU130" s="232" t="s">
        <v>96</v>
      </c>
      <c r="AY130" s="15" t="s">
        <v>135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93</v>
      </c>
      <c r="BK130" s="233">
        <f>ROUND(I130*H130,2)</f>
        <v>0</v>
      </c>
      <c r="BL130" s="15" t="s">
        <v>140</v>
      </c>
      <c r="BM130" s="232" t="s">
        <v>153</v>
      </c>
    </row>
    <row r="131" s="2" customFormat="1">
      <c r="A131" s="37"/>
      <c r="B131" s="38"/>
      <c r="C131" s="39"/>
      <c r="D131" s="234" t="s">
        <v>142</v>
      </c>
      <c r="E131" s="39"/>
      <c r="F131" s="235" t="s">
        <v>152</v>
      </c>
      <c r="G131" s="39"/>
      <c r="H131" s="39"/>
      <c r="I131" s="236"/>
      <c r="J131" s="39"/>
      <c r="K131" s="39"/>
      <c r="L131" s="43"/>
      <c r="M131" s="237"/>
      <c r="N131" s="238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5" t="s">
        <v>142</v>
      </c>
      <c r="AU131" s="15" t="s">
        <v>96</v>
      </c>
    </row>
    <row r="132" s="2" customFormat="1" ht="14.4" customHeight="1">
      <c r="A132" s="37"/>
      <c r="B132" s="38"/>
      <c r="C132" s="220" t="s">
        <v>134</v>
      </c>
      <c r="D132" s="220" t="s">
        <v>136</v>
      </c>
      <c r="E132" s="221" t="s">
        <v>154</v>
      </c>
      <c r="F132" s="222" t="s">
        <v>155</v>
      </c>
      <c r="G132" s="223" t="s">
        <v>139</v>
      </c>
      <c r="H132" s="224">
        <v>1</v>
      </c>
      <c r="I132" s="225"/>
      <c r="J132" s="226">
        <f>ROUND(I132*H132,2)</f>
        <v>0</v>
      </c>
      <c r="K132" s="227"/>
      <c r="L132" s="43"/>
      <c r="M132" s="228" t="s">
        <v>1</v>
      </c>
      <c r="N132" s="229" t="s">
        <v>50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140</v>
      </c>
      <c r="AT132" s="232" t="s">
        <v>136</v>
      </c>
      <c r="AU132" s="232" t="s">
        <v>96</v>
      </c>
      <c r="AY132" s="15" t="s">
        <v>135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93</v>
      </c>
      <c r="BK132" s="233">
        <f>ROUND(I132*H132,2)</f>
        <v>0</v>
      </c>
      <c r="BL132" s="15" t="s">
        <v>140</v>
      </c>
      <c r="BM132" s="232" t="s">
        <v>156</v>
      </c>
    </row>
    <row r="133" s="2" customFormat="1">
      <c r="A133" s="37"/>
      <c r="B133" s="38"/>
      <c r="C133" s="39"/>
      <c r="D133" s="234" t="s">
        <v>142</v>
      </c>
      <c r="E133" s="39"/>
      <c r="F133" s="235" t="s">
        <v>155</v>
      </c>
      <c r="G133" s="39"/>
      <c r="H133" s="39"/>
      <c r="I133" s="236"/>
      <c r="J133" s="39"/>
      <c r="K133" s="39"/>
      <c r="L133" s="43"/>
      <c r="M133" s="237"/>
      <c r="N133" s="238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5" t="s">
        <v>142</v>
      </c>
      <c r="AU133" s="15" t="s">
        <v>96</v>
      </c>
    </row>
    <row r="134" s="2" customFormat="1" ht="14.4" customHeight="1">
      <c r="A134" s="37"/>
      <c r="B134" s="38"/>
      <c r="C134" s="220" t="s">
        <v>157</v>
      </c>
      <c r="D134" s="220" t="s">
        <v>136</v>
      </c>
      <c r="E134" s="221" t="s">
        <v>158</v>
      </c>
      <c r="F134" s="222" t="s">
        <v>159</v>
      </c>
      <c r="G134" s="223" t="s">
        <v>139</v>
      </c>
      <c r="H134" s="224">
        <v>1</v>
      </c>
      <c r="I134" s="225"/>
      <c r="J134" s="226">
        <f>ROUND(I134*H134,2)</f>
        <v>0</v>
      </c>
      <c r="K134" s="227"/>
      <c r="L134" s="43"/>
      <c r="M134" s="228" t="s">
        <v>1</v>
      </c>
      <c r="N134" s="229" t="s">
        <v>50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140</v>
      </c>
      <c r="AT134" s="232" t="s">
        <v>136</v>
      </c>
      <c r="AU134" s="232" t="s">
        <v>96</v>
      </c>
      <c r="AY134" s="15" t="s">
        <v>135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93</v>
      </c>
      <c r="BK134" s="233">
        <f>ROUND(I134*H134,2)</f>
        <v>0</v>
      </c>
      <c r="BL134" s="15" t="s">
        <v>140</v>
      </c>
      <c r="BM134" s="232" t="s">
        <v>160</v>
      </c>
    </row>
    <row r="135" s="2" customFormat="1">
      <c r="A135" s="37"/>
      <c r="B135" s="38"/>
      <c r="C135" s="39"/>
      <c r="D135" s="234" t="s">
        <v>142</v>
      </c>
      <c r="E135" s="39"/>
      <c r="F135" s="235" t="s">
        <v>159</v>
      </c>
      <c r="G135" s="39"/>
      <c r="H135" s="39"/>
      <c r="I135" s="236"/>
      <c r="J135" s="39"/>
      <c r="K135" s="39"/>
      <c r="L135" s="43"/>
      <c r="M135" s="237"/>
      <c r="N135" s="23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5" t="s">
        <v>142</v>
      </c>
      <c r="AU135" s="15" t="s">
        <v>96</v>
      </c>
    </row>
    <row r="136" s="2" customFormat="1" ht="14.4" customHeight="1">
      <c r="A136" s="37"/>
      <c r="B136" s="38"/>
      <c r="C136" s="220" t="s">
        <v>161</v>
      </c>
      <c r="D136" s="220" t="s">
        <v>136</v>
      </c>
      <c r="E136" s="221" t="s">
        <v>162</v>
      </c>
      <c r="F136" s="222" t="s">
        <v>163</v>
      </c>
      <c r="G136" s="223" t="s">
        <v>139</v>
      </c>
      <c r="H136" s="224">
        <v>1</v>
      </c>
      <c r="I136" s="225"/>
      <c r="J136" s="226">
        <f>ROUND(I136*H136,2)</f>
        <v>0</v>
      </c>
      <c r="K136" s="227"/>
      <c r="L136" s="43"/>
      <c r="M136" s="228" t="s">
        <v>1</v>
      </c>
      <c r="N136" s="229" t="s">
        <v>50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140</v>
      </c>
      <c r="AT136" s="232" t="s">
        <v>136</v>
      </c>
      <c r="AU136" s="232" t="s">
        <v>96</v>
      </c>
      <c r="AY136" s="15" t="s">
        <v>135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93</v>
      </c>
      <c r="BK136" s="233">
        <f>ROUND(I136*H136,2)</f>
        <v>0</v>
      </c>
      <c r="BL136" s="15" t="s">
        <v>140</v>
      </c>
      <c r="BM136" s="232" t="s">
        <v>164</v>
      </c>
    </row>
    <row r="137" s="2" customFormat="1">
      <c r="A137" s="37"/>
      <c r="B137" s="38"/>
      <c r="C137" s="39"/>
      <c r="D137" s="234" t="s">
        <v>142</v>
      </c>
      <c r="E137" s="39"/>
      <c r="F137" s="235" t="s">
        <v>165</v>
      </c>
      <c r="G137" s="39"/>
      <c r="H137" s="39"/>
      <c r="I137" s="236"/>
      <c r="J137" s="39"/>
      <c r="K137" s="39"/>
      <c r="L137" s="43"/>
      <c r="M137" s="237"/>
      <c r="N137" s="23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5" t="s">
        <v>142</v>
      </c>
      <c r="AU137" s="15" t="s">
        <v>96</v>
      </c>
    </row>
    <row r="138" s="2" customFormat="1" ht="14.4" customHeight="1">
      <c r="A138" s="37"/>
      <c r="B138" s="38"/>
      <c r="C138" s="220" t="s">
        <v>166</v>
      </c>
      <c r="D138" s="220" t="s">
        <v>136</v>
      </c>
      <c r="E138" s="221" t="s">
        <v>167</v>
      </c>
      <c r="F138" s="222" t="s">
        <v>168</v>
      </c>
      <c r="G138" s="223" t="s">
        <v>139</v>
      </c>
      <c r="H138" s="224">
        <v>1</v>
      </c>
      <c r="I138" s="225"/>
      <c r="J138" s="226">
        <f>ROUND(I138*H138,2)</f>
        <v>0</v>
      </c>
      <c r="K138" s="227"/>
      <c r="L138" s="43"/>
      <c r="M138" s="228" t="s">
        <v>1</v>
      </c>
      <c r="N138" s="229" t="s">
        <v>50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140</v>
      </c>
      <c r="AT138" s="232" t="s">
        <v>136</v>
      </c>
      <c r="AU138" s="232" t="s">
        <v>96</v>
      </c>
      <c r="AY138" s="15" t="s">
        <v>135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93</v>
      </c>
      <c r="BK138" s="233">
        <f>ROUND(I138*H138,2)</f>
        <v>0</v>
      </c>
      <c r="BL138" s="15" t="s">
        <v>140</v>
      </c>
      <c r="BM138" s="232" t="s">
        <v>169</v>
      </c>
    </row>
    <row r="139" s="2" customFormat="1">
      <c r="A139" s="37"/>
      <c r="B139" s="38"/>
      <c r="C139" s="39"/>
      <c r="D139" s="234" t="s">
        <v>142</v>
      </c>
      <c r="E139" s="39"/>
      <c r="F139" s="235" t="s">
        <v>168</v>
      </c>
      <c r="G139" s="39"/>
      <c r="H139" s="39"/>
      <c r="I139" s="236"/>
      <c r="J139" s="39"/>
      <c r="K139" s="39"/>
      <c r="L139" s="43"/>
      <c r="M139" s="237"/>
      <c r="N139" s="23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5" t="s">
        <v>142</v>
      </c>
      <c r="AU139" s="15" t="s">
        <v>96</v>
      </c>
    </row>
    <row r="140" s="12" customFormat="1" ht="22.8" customHeight="1">
      <c r="A140" s="12"/>
      <c r="B140" s="204"/>
      <c r="C140" s="205"/>
      <c r="D140" s="206" t="s">
        <v>84</v>
      </c>
      <c r="E140" s="218" t="s">
        <v>170</v>
      </c>
      <c r="F140" s="218" t="s">
        <v>171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v>0</v>
      </c>
      <c r="Q140" s="212"/>
      <c r="R140" s="213">
        <v>0</v>
      </c>
      <c r="S140" s="212"/>
      <c r="T140" s="214"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134</v>
      </c>
      <c r="AT140" s="216" t="s">
        <v>84</v>
      </c>
      <c r="AU140" s="216" t="s">
        <v>93</v>
      </c>
      <c r="AY140" s="215" t="s">
        <v>135</v>
      </c>
      <c r="BK140" s="217">
        <v>0</v>
      </c>
    </row>
    <row r="141" s="12" customFormat="1" ht="22.8" customHeight="1">
      <c r="A141" s="12"/>
      <c r="B141" s="204"/>
      <c r="C141" s="205"/>
      <c r="D141" s="206" t="s">
        <v>84</v>
      </c>
      <c r="E141" s="218" t="s">
        <v>172</v>
      </c>
      <c r="F141" s="218" t="s">
        <v>138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SUM(P142:P144)</f>
        <v>0</v>
      </c>
      <c r="Q141" s="212"/>
      <c r="R141" s="213">
        <f>SUM(R142:R144)</f>
        <v>0</v>
      </c>
      <c r="S141" s="212"/>
      <c r="T141" s="214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134</v>
      </c>
      <c r="AT141" s="216" t="s">
        <v>84</v>
      </c>
      <c r="AU141" s="216" t="s">
        <v>93</v>
      </c>
      <c r="AY141" s="215" t="s">
        <v>135</v>
      </c>
      <c r="BK141" s="217">
        <f>SUM(BK142:BK144)</f>
        <v>0</v>
      </c>
    </row>
    <row r="142" s="2" customFormat="1" ht="24.15" customHeight="1">
      <c r="A142" s="37"/>
      <c r="B142" s="38"/>
      <c r="C142" s="220" t="s">
        <v>173</v>
      </c>
      <c r="D142" s="220" t="s">
        <v>136</v>
      </c>
      <c r="E142" s="221" t="s">
        <v>174</v>
      </c>
      <c r="F142" s="222" t="s">
        <v>175</v>
      </c>
      <c r="G142" s="223" t="s">
        <v>176</v>
      </c>
      <c r="H142" s="224">
        <v>1</v>
      </c>
      <c r="I142" s="225"/>
      <c r="J142" s="226">
        <f>ROUND(I142*H142,2)</f>
        <v>0</v>
      </c>
      <c r="K142" s="227"/>
      <c r="L142" s="43"/>
      <c r="M142" s="228" t="s">
        <v>1</v>
      </c>
      <c r="N142" s="229" t="s">
        <v>50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140</v>
      </c>
      <c r="AT142" s="232" t="s">
        <v>136</v>
      </c>
      <c r="AU142" s="232" t="s">
        <v>96</v>
      </c>
      <c r="AY142" s="15" t="s">
        <v>135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93</v>
      </c>
      <c r="BK142" s="233">
        <f>ROUND(I142*H142,2)</f>
        <v>0</v>
      </c>
      <c r="BL142" s="15" t="s">
        <v>140</v>
      </c>
      <c r="BM142" s="232" t="s">
        <v>177</v>
      </c>
    </row>
    <row r="143" s="2" customFormat="1">
      <c r="A143" s="37"/>
      <c r="B143" s="38"/>
      <c r="C143" s="39"/>
      <c r="D143" s="234" t="s">
        <v>142</v>
      </c>
      <c r="E143" s="39"/>
      <c r="F143" s="235" t="s">
        <v>175</v>
      </c>
      <c r="G143" s="39"/>
      <c r="H143" s="39"/>
      <c r="I143" s="236"/>
      <c r="J143" s="39"/>
      <c r="K143" s="39"/>
      <c r="L143" s="43"/>
      <c r="M143" s="237"/>
      <c r="N143" s="238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5" t="s">
        <v>142</v>
      </c>
      <c r="AU143" s="15" t="s">
        <v>96</v>
      </c>
    </row>
    <row r="144" s="13" customFormat="1">
      <c r="A144" s="13"/>
      <c r="B144" s="239"/>
      <c r="C144" s="240"/>
      <c r="D144" s="234" t="s">
        <v>178</v>
      </c>
      <c r="E144" s="241" t="s">
        <v>1</v>
      </c>
      <c r="F144" s="242" t="s">
        <v>93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178</v>
      </c>
      <c r="AU144" s="249" t="s">
        <v>96</v>
      </c>
      <c r="AV144" s="13" t="s">
        <v>96</v>
      </c>
      <c r="AW144" s="13" t="s">
        <v>40</v>
      </c>
      <c r="AX144" s="13" t="s">
        <v>93</v>
      </c>
      <c r="AY144" s="249" t="s">
        <v>135</v>
      </c>
    </row>
    <row r="145" s="12" customFormat="1" ht="22.8" customHeight="1">
      <c r="A145" s="12"/>
      <c r="B145" s="204"/>
      <c r="C145" s="205"/>
      <c r="D145" s="206" t="s">
        <v>84</v>
      </c>
      <c r="E145" s="218" t="s">
        <v>179</v>
      </c>
      <c r="F145" s="218" t="s">
        <v>180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SUM(P146:P148)</f>
        <v>0</v>
      </c>
      <c r="Q145" s="212"/>
      <c r="R145" s="213">
        <f>SUM(R146:R148)</f>
        <v>0</v>
      </c>
      <c r="S145" s="212"/>
      <c r="T145" s="214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134</v>
      </c>
      <c r="AT145" s="216" t="s">
        <v>84</v>
      </c>
      <c r="AU145" s="216" t="s">
        <v>93</v>
      </c>
      <c r="AY145" s="215" t="s">
        <v>135</v>
      </c>
      <c r="BK145" s="217">
        <f>SUM(BK146:BK148)</f>
        <v>0</v>
      </c>
    </row>
    <row r="146" s="2" customFormat="1" ht="24.15" customHeight="1">
      <c r="A146" s="37"/>
      <c r="B146" s="38"/>
      <c r="C146" s="220" t="s">
        <v>181</v>
      </c>
      <c r="D146" s="220" t="s">
        <v>136</v>
      </c>
      <c r="E146" s="221" t="s">
        <v>182</v>
      </c>
      <c r="F146" s="222" t="s">
        <v>183</v>
      </c>
      <c r="G146" s="223" t="s">
        <v>176</v>
      </c>
      <c r="H146" s="224">
        <v>1</v>
      </c>
      <c r="I146" s="225"/>
      <c r="J146" s="226">
        <f>ROUND(I146*H146,2)</f>
        <v>0</v>
      </c>
      <c r="K146" s="227"/>
      <c r="L146" s="43"/>
      <c r="M146" s="228" t="s">
        <v>1</v>
      </c>
      <c r="N146" s="229" t="s">
        <v>50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140</v>
      </c>
      <c r="AT146" s="232" t="s">
        <v>136</v>
      </c>
      <c r="AU146" s="232" t="s">
        <v>96</v>
      </c>
      <c r="AY146" s="15" t="s">
        <v>135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93</v>
      </c>
      <c r="BK146" s="233">
        <f>ROUND(I146*H146,2)</f>
        <v>0</v>
      </c>
      <c r="BL146" s="15" t="s">
        <v>140</v>
      </c>
      <c r="BM146" s="232" t="s">
        <v>184</v>
      </c>
    </row>
    <row r="147" s="2" customFormat="1">
      <c r="A147" s="37"/>
      <c r="B147" s="38"/>
      <c r="C147" s="39"/>
      <c r="D147" s="234" t="s">
        <v>142</v>
      </c>
      <c r="E147" s="39"/>
      <c r="F147" s="235" t="s">
        <v>183</v>
      </c>
      <c r="G147" s="39"/>
      <c r="H147" s="39"/>
      <c r="I147" s="236"/>
      <c r="J147" s="39"/>
      <c r="K147" s="39"/>
      <c r="L147" s="43"/>
      <c r="M147" s="237"/>
      <c r="N147" s="23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5" t="s">
        <v>142</v>
      </c>
      <c r="AU147" s="15" t="s">
        <v>96</v>
      </c>
    </row>
    <row r="148" s="13" customFormat="1">
      <c r="A148" s="13"/>
      <c r="B148" s="239"/>
      <c r="C148" s="240"/>
      <c r="D148" s="234" t="s">
        <v>178</v>
      </c>
      <c r="E148" s="241" t="s">
        <v>1</v>
      </c>
      <c r="F148" s="242" t="s">
        <v>93</v>
      </c>
      <c r="G148" s="240"/>
      <c r="H148" s="243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178</v>
      </c>
      <c r="AU148" s="249" t="s">
        <v>96</v>
      </c>
      <c r="AV148" s="13" t="s">
        <v>96</v>
      </c>
      <c r="AW148" s="13" t="s">
        <v>40</v>
      </c>
      <c r="AX148" s="13" t="s">
        <v>93</v>
      </c>
      <c r="AY148" s="249" t="s">
        <v>135</v>
      </c>
    </row>
    <row r="149" s="12" customFormat="1" ht="22.8" customHeight="1">
      <c r="A149" s="12"/>
      <c r="B149" s="204"/>
      <c r="C149" s="205"/>
      <c r="D149" s="206" t="s">
        <v>84</v>
      </c>
      <c r="E149" s="218" t="s">
        <v>185</v>
      </c>
      <c r="F149" s="218" t="s">
        <v>186</v>
      </c>
      <c r="G149" s="205"/>
      <c r="H149" s="205"/>
      <c r="I149" s="208"/>
      <c r="J149" s="219">
        <f>BK149</f>
        <v>0</v>
      </c>
      <c r="K149" s="205"/>
      <c r="L149" s="210"/>
      <c r="M149" s="250"/>
      <c r="N149" s="251"/>
      <c r="O149" s="251"/>
      <c r="P149" s="252">
        <v>0</v>
      </c>
      <c r="Q149" s="251"/>
      <c r="R149" s="252">
        <v>0</v>
      </c>
      <c r="S149" s="251"/>
      <c r="T149" s="253"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134</v>
      </c>
      <c r="AT149" s="216" t="s">
        <v>84</v>
      </c>
      <c r="AU149" s="216" t="s">
        <v>93</v>
      </c>
      <c r="AY149" s="215" t="s">
        <v>135</v>
      </c>
      <c r="BK149" s="217">
        <v>0</v>
      </c>
    </row>
    <row r="150" s="2" customFormat="1" ht="6.96" customHeight="1">
      <c r="A150" s="37"/>
      <c r="B150" s="65"/>
      <c r="C150" s="66"/>
      <c r="D150" s="66"/>
      <c r="E150" s="66"/>
      <c r="F150" s="66"/>
      <c r="G150" s="66"/>
      <c r="H150" s="66"/>
      <c r="I150" s="66"/>
      <c r="J150" s="66"/>
      <c r="K150" s="66"/>
      <c r="L150" s="43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lrb8WvuA5FFI2MTBvzAEcxGgMDZIrusodKj4lEJY2tWriGNyaZrS2GBjJ4t8qQhuf6d3iHqv1DM28H/ayYBStQ==" hashValue="UsA0W3IPEFs0RvTlU2UEYlDyMUlKBZ9ZIn+407Oq2ZFGuuRLM5uykEZLJjgEUpQmO9veZC2WzOok7ktZ5xLKuA==" algorithmName="SHA-512" password="CC35"/>
  <autoFilter ref="C120:K149"/>
  <mergeCells count="9">
    <mergeCell ref="E7:H7"/>
    <mergeCell ref="E9:H9"/>
    <mergeCell ref="E18:H18"/>
    <mergeCell ref="E27:H27"/>
    <mergeCell ref="E84:H84"/>
    <mergeCell ref="E86:H86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96</v>
      </c>
    </row>
    <row r="4" s="1" customFormat="1" ht="24.96" customHeight="1">
      <c r="B4" s="18"/>
      <c r="D4" s="137" t="s">
        <v>101</v>
      </c>
      <c r="L4" s="18"/>
      <c r="M4" s="138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Vodovod pro ČS Branná</v>
      </c>
      <c r="F7" s="139"/>
      <c r="G7" s="139"/>
      <c r="H7" s="139"/>
      <c r="L7" s="18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187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188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30. 12. 2020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21.84" customHeight="1">
      <c r="A13" s="37"/>
      <c r="B13" s="43"/>
      <c r="C13" s="37"/>
      <c r="D13" s="144" t="s">
        <v>26</v>
      </c>
      <c r="E13" s="37"/>
      <c r="F13" s="145" t="s">
        <v>27</v>
      </c>
      <c r="G13" s="37"/>
      <c r="H13" s="37"/>
      <c r="I13" s="144" t="s">
        <v>28</v>
      </c>
      <c r="J13" s="145" t="s">
        <v>105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30</v>
      </c>
      <c r="E14" s="37"/>
      <c r="F14" s="37"/>
      <c r="G14" s="37"/>
      <c r="H14" s="37"/>
      <c r="I14" s="139" t="s">
        <v>31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32</v>
      </c>
      <c r="F15" s="37"/>
      <c r="G15" s="37"/>
      <c r="H15" s="37"/>
      <c r="I15" s="139" t="s">
        <v>33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34</v>
      </c>
      <c r="E17" s="37"/>
      <c r="F17" s="37"/>
      <c r="G17" s="37"/>
      <c r="H17" s="37"/>
      <c r="I17" s="139" t="s">
        <v>31</v>
      </c>
      <c r="J17" s="31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1" t="str">
        <f>'Rekapitulace stavby'!E14</f>
        <v>Vyplň údaj</v>
      </c>
      <c r="F18" s="142"/>
      <c r="G18" s="142"/>
      <c r="H18" s="142"/>
      <c r="I18" s="139" t="s">
        <v>33</v>
      </c>
      <c r="J18" s="31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36</v>
      </c>
      <c r="E20" s="37"/>
      <c r="F20" s="37"/>
      <c r="G20" s="37"/>
      <c r="H20" s="37"/>
      <c r="I20" s="139" t="s">
        <v>31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38</v>
      </c>
      <c r="F21" s="37"/>
      <c r="G21" s="37"/>
      <c r="H21" s="37"/>
      <c r="I21" s="139" t="s">
        <v>33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41</v>
      </c>
      <c r="E23" s="37"/>
      <c r="F23" s="37"/>
      <c r="G23" s="37"/>
      <c r="H23" s="37"/>
      <c r="I23" s="139" t="s">
        <v>31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42</v>
      </c>
      <c r="F24" s="37"/>
      <c r="G24" s="37"/>
      <c r="H24" s="37"/>
      <c r="I24" s="139" t="s">
        <v>33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45</v>
      </c>
      <c r="E30" s="37"/>
      <c r="F30" s="37"/>
      <c r="G30" s="37"/>
      <c r="H30" s="37"/>
      <c r="I30" s="37"/>
      <c r="J30" s="152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47</v>
      </c>
      <c r="G32" s="37"/>
      <c r="H32" s="37"/>
      <c r="I32" s="153" t="s">
        <v>46</v>
      </c>
      <c r="J32" s="153" t="s">
        <v>48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49</v>
      </c>
      <c r="E33" s="139" t="s">
        <v>50</v>
      </c>
      <c r="F33" s="155">
        <f>ROUND((SUM(BE124:BE395)),  2)</f>
        <v>0</v>
      </c>
      <c r="G33" s="37"/>
      <c r="H33" s="37"/>
      <c r="I33" s="156">
        <v>0.20999999999999999</v>
      </c>
      <c r="J33" s="155">
        <f>ROUND(((SUM(BE124:BE395))*I33),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51</v>
      </c>
      <c r="F34" s="155">
        <f>ROUND((SUM(BF124:BF395)),  2)</f>
        <v>0</v>
      </c>
      <c r="G34" s="37"/>
      <c r="H34" s="37"/>
      <c r="I34" s="156">
        <v>0.14999999999999999</v>
      </c>
      <c r="J34" s="155">
        <f>ROUND(((SUM(BF124:BF395))*I34),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52</v>
      </c>
      <c r="F35" s="155">
        <f>ROUND((SUM(BG124:BG395)),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53</v>
      </c>
      <c r="F36" s="155">
        <f>ROUND((SUM(BH124:BH395)),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54</v>
      </c>
      <c r="F37" s="155">
        <f>ROUND((SUM(BI124:BI395)),  2)</f>
        <v>0</v>
      </c>
      <c r="G37" s="37"/>
      <c r="H37" s="37"/>
      <c r="I37" s="156">
        <v>0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2" customFormat="1" ht="14.4" customHeight="1">
      <c r="B49" s="62"/>
      <c r="D49" s="164" t="s">
        <v>58</v>
      </c>
      <c r="E49" s="165"/>
      <c r="F49" s="165"/>
      <c r="G49" s="164" t="s">
        <v>59</v>
      </c>
      <c r="H49" s="165"/>
      <c r="I49" s="165"/>
      <c r="J49" s="165"/>
      <c r="K49" s="165"/>
      <c r="L49" s="62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7"/>
      <c r="B60" s="43"/>
      <c r="C60" s="37"/>
      <c r="D60" s="166" t="s">
        <v>60</v>
      </c>
      <c r="E60" s="167"/>
      <c r="F60" s="168" t="s">
        <v>61</v>
      </c>
      <c r="G60" s="166" t="s">
        <v>60</v>
      </c>
      <c r="H60" s="167"/>
      <c r="I60" s="167"/>
      <c r="J60" s="169" t="s">
        <v>61</v>
      </c>
      <c r="K60" s="167"/>
      <c r="L60" s="62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7"/>
      <c r="B64" s="43"/>
      <c r="C64" s="37"/>
      <c r="D64" s="164" t="s">
        <v>62</v>
      </c>
      <c r="E64" s="170"/>
      <c r="F64" s="170"/>
      <c r="G64" s="164" t="s">
        <v>63</v>
      </c>
      <c r="H64" s="170"/>
      <c r="I64" s="170"/>
      <c r="J64" s="170"/>
      <c r="K64" s="170"/>
      <c r="L64" s="62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7"/>
      <c r="B75" s="43"/>
      <c r="C75" s="37"/>
      <c r="D75" s="166" t="s">
        <v>60</v>
      </c>
      <c r="E75" s="167"/>
      <c r="F75" s="168" t="s">
        <v>61</v>
      </c>
      <c r="G75" s="166" t="s">
        <v>60</v>
      </c>
      <c r="H75" s="167"/>
      <c r="I75" s="167"/>
      <c r="J75" s="169" t="s">
        <v>61</v>
      </c>
      <c r="K75" s="167"/>
      <c r="L75" s="62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4.4" customHeight="1">
      <c r="A76" s="37"/>
      <c r="B76" s="171"/>
      <c r="C76" s="172"/>
      <c r="D76" s="172"/>
      <c r="E76" s="172"/>
      <c r="F76" s="172"/>
      <c r="G76" s="172"/>
      <c r="H76" s="172"/>
      <c r="I76" s="172"/>
      <c r="J76" s="172"/>
      <c r="K76" s="17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80" s="2" customFormat="1" ht="6.96" customHeight="1">
      <c r="A80" s="37"/>
      <c r="B80" s="173"/>
      <c r="C80" s="174"/>
      <c r="D80" s="174"/>
      <c r="E80" s="174"/>
      <c r="F80" s="174"/>
      <c r="G80" s="174"/>
      <c r="H80" s="174"/>
      <c r="I80" s="174"/>
      <c r="J80" s="174"/>
      <c r="K80" s="174"/>
      <c r="L80" s="62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4.96" customHeight="1">
      <c r="A81" s="37"/>
      <c r="B81" s="38"/>
      <c r="C81" s="21" t="s">
        <v>108</v>
      </c>
      <c r="D81" s="39"/>
      <c r="E81" s="39"/>
      <c r="F81" s="39"/>
      <c r="G81" s="39"/>
      <c r="H81" s="39"/>
      <c r="I81" s="39"/>
      <c r="J81" s="39"/>
      <c r="K81" s="3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0" t="s">
        <v>16</v>
      </c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175" t="str">
        <f>E7</f>
        <v>Vodovod pro ČS Branná</v>
      </c>
      <c r="F84" s="30"/>
      <c r="G84" s="30"/>
      <c r="H84" s="30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0" t="s">
        <v>102</v>
      </c>
      <c r="D85" s="39"/>
      <c r="E85" s="39"/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6.5" customHeight="1">
      <c r="A86" s="37"/>
      <c r="B86" s="38"/>
      <c r="C86" s="39"/>
      <c r="D86" s="39"/>
      <c r="E86" s="75" t="str">
        <f>E9</f>
        <v>2020_10. - Vodovod k centrální ČS Branná</v>
      </c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0" t="s">
        <v>22</v>
      </c>
      <c r="D88" s="39"/>
      <c r="E88" s="39"/>
      <c r="F88" s="25" t="str">
        <f>F12</f>
        <v>Branná</v>
      </c>
      <c r="G88" s="39"/>
      <c r="H88" s="39"/>
      <c r="I88" s="30" t="s">
        <v>24</v>
      </c>
      <c r="J88" s="78" t="str">
        <f>IF(J12="","",J12)</f>
        <v>30. 12. 2020</v>
      </c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40.05" customHeight="1">
      <c r="A90" s="37"/>
      <c r="B90" s="38"/>
      <c r="C90" s="30" t="s">
        <v>30</v>
      </c>
      <c r="D90" s="39"/>
      <c r="E90" s="39"/>
      <c r="F90" s="25" t="str">
        <f>E15</f>
        <v>Město Třeboň</v>
      </c>
      <c r="G90" s="39"/>
      <c r="H90" s="39"/>
      <c r="I90" s="30" t="s">
        <v>36</v>
      </c>
      <c r="J90" s="35" t="str">
        <f>E21</f>
        <v>Vodohospodářský rozvoj a výstavba a.s.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0" t="s">
        <v>34</v>
      </c>
      <c r="D91" s="39"/>
      <c r="E91" s="39"/>
      <c r="F91" s="25" t="str">
        <f>IF(E18="","",E18)</f>
        <v>Vyplň údaj</v>
      </c>
      <c r="G91" s="39"/>
      <c r="H91" s="39"/>
      <c r="I91" s="30" t="s">
        <v>41</v>
      </c>
      <c r="J91" s="35" t="str">
        <f>E24</f>
        <v>Dvořák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0.32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9.28" customHeight="1">
      <c r="A93" s="37"/>
      <c r="B93" s="38"/>
      <c r="C93" s="176" t="s">
        <v>109</v>
      </c>
      <c r="D93" s="177"/>
      <c r="E93" s="177"/>
      <c r="F93" s="177"/>
      <c r="G93" s="177"/>
      <c r="H93" s="177"/>
      <c r="I93" s="177"/>
      <c r="J93" s="178" t="s">
        <v>110</v>
      </c>
      <c r="K93" s="177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0.32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2.8" customHeight="1">
      <c r="A95" s="37"/>
      <c r="B95" s="38"/>
      <c r="C95" s="179" t="s">
        <v>111</v>
      </c>
      <c r="D95" s="39"/>
      <c r="E95" s="39"/>
      <c r="F95" s="39"/>
      <c r="G95" s="39"/>
      <c r="H95" s="39"/>
      <c r="I95" s="39"/>
      <c r="J95" s="109">
        <f>J124</f>
        <v>0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U95" s="15" t="s">
        <v>112</v>
      </c>
    </row>
    <row r="96" s="9" customFormat="1" ht="24.96" customHeight="1">
      <c r="A96" s="9"/>
      <c r="B96" s="180"/>
      <c r="C96" s="181"/>
      <c r="D96" s="182" t="s">
        <v>189</v>
      </c>
      <c r="E96" s="183"/>
      <c r="F96" s="183"/>
      <c r="G96" s="183"/>
      <c r="H96" s="183"/>
      <c r="I96" s="183"/>
      <c r="J96" s="184">
        <f>J125</f>
        <v>0</v>
      </c>
      <c r="K96" s="181"/>
      <c r="L96" s="185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6"/>
      <c r="C97" s="187"/>
      <c r="D97" s="188" t="s">
        <v>190</v>
      </c>
      <c r="E97" s="189"/>
      <c r="F97" s="189"/>
      <c r="G97" s="189"/>
      <c r="H97" s="189"/>
      <c r="I97" s="189"/>
      <c r="J97" s="190">
        <f>J126</f>
        <v>0</v>
      </c>
      <c r="K97" s="187"/>
      <c r="L97" s="19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6"/>
      <c r="C98" s="187"/>
      <c r="D98" s="188" t="s">
        <v>191</v>
      </c>
      <c r="E98" s="189"/>
      <c r="F98" s="189"/>
      <c r="G98" s="189"/>
      <c r="H98" s="189"/>
      <c r="I98" s="189"/>
      <c r="J98" s="190">
        <f>J228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192</v>
      </c>
      <c r="E99" s="189"/>
      <c r="F99" s="189"/>
      <c r="G99" s="189"/>
      <c r="H99" s="189"/>
      <c r="I99" s="189"/>
      <c r="J99" s="190">
        <f>J238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193</v>
      </c>
      <c r="E100" s="189"/>
      <c r="F100" s="189"/>
      <c r="G100" s="189"/>
      <c r="H100" s="189"/>
      <c r="I100" s="189"/>
      <c r="J100" s="190">
        <f>J257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6"/>
      <c r="C101" s="187"/>
      <c r="D101" s="188" t="s">
        <v>194</v>
      </c>
      <c r="E101" s="189"/>
      <c r="F101" s="189"/>
      <c r="G101" s="189"/>
      <c r="H101" s="189"/>
      <c r="I101" s="189"/>
      <c r="J101" s="190">
        <f>J354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195</v>
      </c>
      <c r="E102" s="189"/>
      <c r="F102" s="189"/>
      <c r="G102" s="189"/>
      <c r="H102" s="189"/>
      <c r="I102" s="189"/>
      <c r="J102" s="190">
        <f>J379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196</v>
      </c>
      <c r="E103" s="183"/>
      <c r="F103" s="183"/>
      <c r="G103" s="183"/>
      <c r="H103" s="183"/>
      <c r="I103" s="183"/>
      <c r="J103" s="184">
        <f>J386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197</v>
      </c>
      <c r="E104" s="189"/>
      <c r="F104" s="189"/>
      <c r="G104" s="189"/>
      <c r="H104" s="189"/>
      <c r="I104" s="189"/>
      <c r="J104" s="190">
        <f>J387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1" t="s">
        <v>119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0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5" t="str">
        <f>E7</f>
        <v>Vodovod pro ČS Branná</v>
      </c>
      <c r="F114" s="30"/>
      <c r="G114" s="30"/>
      <c r="H114" s="30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0" t="s">
        <v>102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2020_10. - Vodovod k centrální ČS Branná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0" t="s">
        <v>22</v>
      </c>
      <c r="D118" s="39"/>
      <c r="E118" s="39"/>
      <c r="F118" s="25" t="str">
        <f>F12</f>
        <v>Branná</v>
      </c>
      <c r="G118" s="39"/>
      <c r="H118" s="39"/>
      <c r="I118" s="30" t="s">
        <v>24</v>
      </c>
      <c r="J118" s="78" t="str">
        <f>IF(J12="","",J12)</f>
        <v>30. 12. 2020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40.05" customHeight="1">
      <c r="A120" s="37"/>
      <c r="B120" s="38"/>
      <c r="C120" s="30" t="s">
        <v>30</v>
      </c>
      <c r="D120" s="39"/>
      <c r="E120" s="39"/>
      <c r="F120" s="25" t="str">
        <f>E15</f>
        <v>Město Třeboň</v>
      </c>
      <c r="G120" s="39"/>
      <c r="H120" s="39"/>
      <c r="I120" s="30" t="s">
        <v>36</v>
      </c>
      <c r="J120" s="35" t="str">
        <f>E21</f>
        <v>Vodohospodářský rozvoj a výstavba a.s.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0" t="s">
        <v>34</v>
      </c>
      <c r="D121" s="39"/>
      <c r="E121" s="39"/>
      <c r="F121" s="25" t="str">
        <f>IF(E18="","",E18)</f>
        <v>Vyplň údaj</v>
      </c>
      <c r="G121" s="39"/>
      <c r="H121" s="39"/>
      <c r="I121" s="30" t="s">
        <v>41</v>
      </c>
      <c r="J121" s="35" t="str">
        <f>E24</f>
        <v>Dvořák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2"/>
      <c r="B123" s="193"/>
      <c r="C123" s="194" t="s">
        <v>120</v>
      </c>
      <c r="D123" s="195" t="s">
        <v>70</v>
      </c>
      <c r="E123" s="195" t="s">
        <v>66</v>
      </c>
      <c r="F123" s="195" t="s">
        <v>67</v>
      </c>
      <c r="G123" s="195" t="s">
        <v>121</v>
      </c>
      <c r="H123" s="195" t="s">
        <v>122</v>
      </c>
      <c r="I123" s="195" t="s">
        <v>123</v>
      </c>
      <c r="J123" s="196" t="s">
        <v>110</v>
      </c>
      <c r="K123" s="197" t="s">
        <v>124</v>
      </c>
      <c r="L123" s="198"/>
      <c r="M123" s="99" t="s">
        <v>1</v>
      </c>
      <c r="N123" s="100" t="s">
        <v>49</v>
      </c>
      <c r="O123" s="100" t="s">
        <v>125</v>
      </c>
      <c r="P123" s="100" t="s">
        <v>126</v>
      </c>
      <c r="Q123" s="100" t="s">
        <v>127</v>
      </c>
      <c r="R123" s="100" t="s">
        <v>128</v>
      </c>
      <c r="S123" s="100" t="s">
        <v>129</v>
      </c>
      <c r="T123" s="101" t="s">
        <v>130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7"/>
      <c r="B124" s="38"/>
      <c r="C124" s="106" t="s">
        <v>131</v>
      </c>
      <c r="D124" s="39"/>
      <c r="E124" s="39"/>
      <c r="F124" s="39"/>
      <c r="G124" s="39"/>
      <c r="H124" s="39"/>
      <c r="I124" s="39"/>
      <c r="J124" s="199">
        <f>BK124</f>
        <v>0</v>
      </c>
      <c r="K124" s="39"/>
      <c r="L124" s="43"/>
      <c r="M124" s="102"/>
      <c r="N124" s="200"/>
      <c r="O124" s="103"/>
      <c r="P124" s="201">
        <f>P125+P386</f>
        <v>0</v>
      </c>
      <c r="Q124" s="103"/>
      <c r="R124" s="201">
        <f>R125+R386</f>
        <v>70.1188559</v>
      </c>
      <c r="S124" s="103"/>
      <c r="T124" s="202">
        <f>T125+T386</f>
        <v>35.077500000000001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5" t="s">
        <v>84</v>
      </c>
      <c r="AU124" s="15" t="s">
        <v>112</v>
      </c>
      <c r="BK124" s="203">
        <f>BK125+BK386</f>
        <v>0</v>
      </c>
    </row>
    <row r="125" s="12" customFormat="1" ht="25.92" customHeight="1">
      <c r="A125" s="12"/>
      <c r="B125" s="204"/>
      <c r="C125" s="205"/>
      <c r="D125" s="206" t="s">
        <v>84</v>
      </c>
      <c r="E125" s="207" t="s">
        <v>198</v>
      </c>
      <c r="F125" s="207" t="s">
        <v>199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P126+P228+P238+P257+P379</f>
        <v>0</v>
      </c>
      <c r="Q125" s="212"/>
      <c r="R125" s="213">
        <f>R126+R228+R238+R257+R379</f>
        <v>70.1188559</v>
      </c>
      <c r="S125" s="212"/>
      <c r="T125" s="214">
        <f>T126+T228+T238+T257+T379</f>
        <v>35.077500000000001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93</v>
      </c>
      <c r="AT125" s="216" t="s">
        <v>84</v>
      </c>
      <c r="AU125" s="216" t="s">
        <v>85</v>
      </c>
      <c r="AY125" s="215" t="s">
        <v>135</v>
      </c>
      <c r="BK125" s="217">
        <f>BK126+BK228+BK238+BK257+BK379</f>
        <v>0</v>
      </c>
    </row>
    <row r="126" s="12" customFormat="1" ht="22.8" customHeight="1">
      <c r="A126" s="12"/>
      <c r="B126" s="204"/>
      <c r="C126" s="205"/>
      <c r="D126" s="206" t="s">
        <v>84</v>
      </c>
      <c r="E126" s="218" t="s">
        <v>93</v>
      </c>
      <c r="F126" s="218" t="s">
        <v>200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SUM(P127:P227)</f>
        <v>0</v>
      </c>
      <c r="Q126" s="212"/>
      <c r="R126" s="213">
        <f>SUM(R127:R227)</f>
        <v>57.116515800000002</v>
      </c>
      <c r="S126" s="212"/>
      <c r="T126" s="214">
        <f>SUM(T127:T227)</f>
        <v>35.077500000000001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93</v>
      </c>
      <c r="AT126" s="216" t="s">
        <v>84</v>
      </c>
      <c r="AU126" s="216" t="s">
        <v>93</v>
      </c>
      <c r="AY126" s="215" t="s">
        <v>135</v>
      </c>
      <c r="BK126" s="217">
        <f>SUM(BK127:BK227)</f>
        <v>0</v>
      </c>
    </row>
    <row r="127" s="2" customFormat="1" ht="24.15" customHeight="1">
      <c r="A127" s="37"/>
      <c r="B127" s="38"/>
      <c r="C127" s="220" t="s">
        <v>93</v>
      </c>
      <c r="D127" s="220" t="s">
        <v>136</v>
      </c>
      <c r="E127" s="221" t="s">
        <v>201</v>
      </c>
      <c r="F127" s="222" t="s">
        <v>202</v>
      </c>
      <c r="G127" s="223" t="s">
        <v>203</v>
      </c>
      <c r="H127" s="224">
        <v>35.5</v>
      </c>
      <c r="I127" s="225"/>
      <c r="J127" s="226">
        <f>ROUND(I127*H127,2)</f>
        <v>0</v>
      </c>
      <c r="K127" s="227"/>
      <c r="L127" s="43"/>
      <c r="M127" s="228" t="s">
        <v>1</v>
      </c>
      <c r="N127" s="229" t="s">
        <v>50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0.28999999999999998</v>
      </c>
      <c r="T127" s="231">
        <f>S127*H127</f>
        <v>10.295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150</v>
      </c>
      <c r="AT127" s="232" t="s">
        <v>136</v>
      </c>
      <c r="AU127" s="232" t="s">
        <v>96</v>
      </c>
      <c r="AY127" s="15" t="s">
        <v>135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93</v>
      </c>
      <c r="BK127" s="233">
        <f>ROUND(I127*H127,2)</f>
        <v>0</v>
      </c>
      <c r="BL127" s="15" t="s">
        <v>150</v>
      </c>
      <c r="BM127" s="232" t="s">
        <v>204</v>
      </c>
    </row>
    <row r="128" s="2" customFormat="1">
      <c r="A128" s="37"/>
      <c r="B128" s="38"/>
      <c r="C128" s="39"/>
      <c r="D128" s="234" t="s">
        <v>142</v>
      </c>
      <c r="E128" s="39"/>
      <c r="F128" s="235" t="s">
        <v>205</v>
      </c>
      <c r="G128" s="39"/>
      <c r="H128" s="39"/>
      <c r="I128" s="236"/>
      <c r="J128" s="39"/>
      <c r="K128" s="39"/>
      <c r="L128" s="43"/>
      <c r="M128" s="237"/>
      <c r="N128" s="23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5" t="s">
        <v>142</v>
      </c>
      <c r="AU128" s="15" t="s">
        <v>96</v>
      </c>
    </row>
    <row r="129" s="13" customFormat="1">
      <c r="A129" s="13"/>
      <c r="B129" s="239"/>
      <c r="C129" s="240"/>
      <c r="D129" s="234" t="s">
        <v>178</v>
      </c>
      <c r="E129" s="241" t="s">
        <v>1</v>
      </c>
      <c r="F129" s="242" t="s">
        <v>206</v>
      </c>
      <c r="G129" s="240"/>
      <c r="H129" s="243">
        <v>35.5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178</v>
      </c>
      <c r="AU129" s="249" t="s">
        <v>96</v>
      </c>
      <c r="AV129" s="13" t="s">
        <v>96</v>
      </c>
      <c r="AW129" s="13" t="s">
        <v>40</v>
      </c>
      <c r="AX129" s="13" t="s">
        <v>93</v>
      </c>
      <c r="AY129" s="249" t="s">
        <v>135</v>
      </c>
    </row>
    <row r="130" s="2" customFormat="1" ht="24.15" customHeight="1">
      <c r="A130" s="37"/>
      <c r="B130" s="38"/>
      <c r="C130" s="220" t="s">
        <v>96</v>
      </c>
      <c r="D130" s="220" t="s">
        <v>136</v>
      </c>
      <c r="E130" s="221" t="s">
        <v>207</v>
      </c>
      <c r="F130" s="222" t="s">
        <v>208</v>
      </c>
      <c r="G130" s="223" t="s">
        <v>203</v>
      </c>
      <c r="H130" s="224">
        <v>57.5</v>
      </c>
      <c r="I130" s="225"/>
      <c r="J130" s="226">
        <f>ROUND(I130*H130,2)</f>
        <v>0</v>
      </c>
      <c r="K130" s="227"/>
      <c r="L130" s="43"/>
      <c r="M130" s="228" t="s">
        <v>1</v>
      </c>
      <c r="N130" s="229" t="s">
        <v>50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0.316</v>
      </c>
      <c r="T130" s="231">
        <f>S130*H130</f>
        <v>18.170000000000002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150</v>
      </c>
      <c r="AT130" s="232" t="s">
        <v>136</v>
      </c>
      <c r="AU130" s="232" t="s">
        <v>96</v>
      </c>
      <c r="AY130" s="15" t="s">
        <v>135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93</v>
      </c>
      <c r="BK130" s="233">
        <f>ROUND(I130*H130,2)</f>
        <v>0</v>
      </c>
      <c r="BL130" s="15" t="s">
        <v>150</v>
      </c>
      <c r="BM130" s="232" t="s">
        <v>209</v>
      </c>
    </row>
    <row r="131" s="2" customFormat="1">
      <c r="A131" s="37"/>
      <c r="B131" s="38"/>
      <c r="C131" s="39"/>
      <c r="D131" s="234" t="s">
        <v>142</v>
      </c>
      <c r="E131" s="39"/>
      <c r="F131" s="235" t="s">
        <v>210</v>
      </c>
      <c r="G131" s="39"/>
      <c r="H131" s="39"/>
      <c r="I131" s="236"/>
      <c r="J131" s="39"/>
      <c r="K131" s="39"/>
      <c r="L131" s="43"/>
      <c r="M131" s="237"/>
      <c r="N131" s="238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5" t="s">
        <v>142</v>
      </c>
      <c r="AU131" s="15" t="s">
        <v>96</v>
      </c>
    </row>
    <row r="132" s="13" customFormat="1">
      <c r="A132" s="13"/>
      <c r="B132" s="239"/>
      <c r="C132" s="240"/>
      <c r="D132" s="234" t="s">
        <v>178</v>
      </c>
      <c r="E132" s="241" t="s">
        <v>1</v>
      </c>
      <c r="F132" s="242" t="s">
        <v>211</v>
      </c>
      <c r="G132" s="240"/>
      <c r="H132" s="243">
        <v>57.5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178</v>
      </c>
      <c r="AU132" s="249" t="s">
        <v>96</v>
      </c>
      <c r="AV132" s="13" t="s">
        <v>96</v>
      </c>
      <c r="AW132" s="13" t="s">
        <v>40</v>
      </c>
      <c r="AX132" s="13" t="s">
        <v>85</v>
      </c>
      <c r="AY132" s="249" t="s">
        <v>135</v>
      </c>
    </row>
    <row r="133" s="2" customFormat="1" ht="24.15" customHeight="1">
      <c r="A133" s="37"/>
      <c r="B133" s="38"/>
      <c r="C133" s="220" t="s">
        <v>146</v>
      </c>
      <c r="D133" s="220" t="s">
        <v>136</v>
      </c>
      <c r="E133" s="221" t="s">
        <v>212</v>
      </c>
      <c r="F133" s="222" t="s">
        <v>213</v>
      </c>
      <c r="G133" s="223" t="s">
        <v>203</v>
      </c>
      <c r="H133" s="224">
        <v>57.5</v>
      </c>
      <c r="I133" s="225"/>
      <c r="J133" s="226">
        <f>ROUND(I133*H133,2)</f>
        <v>0</v>
      </c>
      <c r="K133" s="227"/>
      <c r="L133" s="43"/>
      <c r="M133" s="228" t="s">
        <v>1</v>
      </c>
      <c r="N133" s="229" t="s">
        <v>50</v>
      </c>
      <c r="O133" s="90"/>
      <c r="P133" s="230">
        <f>O133*H133</f>
        <v>0</v>
      </c>
      <c r="Q133" s="230">
        <v>9.0000000000000006E-05</v>
      </c>
      <c r="R133" s="230">
        <f>Q133*H133</f>
        <v>0.0051749999999999999</v>
      </c>
      <c r="S133" s="230">
        <v>0.11500000000000001</v>
      </c>
      <c r="T133" s="231">
        <f>S133*H133</f>
        <v>6.6125000000000007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150</v>
      </c>
      <c r="AT133" s="232" t="s">
        <v>136</v>
      </c>
      <c r="AU133" s="232" t="s">
        <v>96</v>
      </c>
      <c r="AY133" s="15" t="s">
        <v>135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93</v>
      </c>
      <c r="BK133" s="233">
        <f>ROUND(I133*H133,2)</f>
        <v>0</v>
      </c>
      <c r="BL133" s="15" t="s">
        <v>150</v>
      </c>
      <c r="BM133" s="232" t="s">
        <v>214</v>
      </c>
    </row>
    <row r="134" s="2" customFormat="1">
      <c r="A134" s="37"/>
      <c r="B134" s="38"/>
      <c r="C134" s="39"/>
      <c r="D134" s="234" t="s">
        <v>142</v>
      </c>
      <c r="E134" s="39"/>
      <c r="F134" s="235" t="s">
        <v>215</v>
      </c>
      <c r="G134" s="39"/>
      <c r="H134" s="39"/>
      <c r="I134" s="236"/>
      <c r="J134" s="39"/>
      <c r="K134" s="39"/>
      <c r="L134" s="43"/>
      <c r="M134" s="237"/>
      <c r="N134" s="23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5" t="s">
        <v>142</v>
      </c>
      <c r="AU134" s="15" t="s">
        <v>96</v>
      </c>
    </row>
    <row r="135" s="13" customFormat="1">
      <c r="A135" s="13"/>
      <c r="B135" s="239"/>
      <c r="C135" s="240"/>
      <c r="D135" s="234" t="s">
        <v>178</v>
      </c>
      <c r="E135" s="241" t="s">
        <v>1</v>
      </c>
      <c r="F135" s="242" t="s">
        <v>211</v>
      </c>
      <c r="G135" s="240"/>
      <c r="H135" s="243">
        <v>57.5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96</v>
      </c>
      <c r="AV135" s="13" t="s">
        <v>96</v>
      </c>
      <c r="AW135" s="13" t="s">
        <v>40</v>
      </c>
      <c r="AX135" s="13" t="s">
        <v>93</v>
      </c>
      <c r="AY135" s="249" t="s">
        <v>135</v>
      </c>
    </row>
    <row r="136" s="2" customFormat="1" ht="14.4" customHeight="1">
      <c r="A136" s="37"/>
      <c r="B136" s="38"/>
      <c r="C136" s="254" t="s">
        <v>150</v>
      </c>
      <c r="D136" s="254" t="s">
        <v>216</v>
      </c>
      <c r="E136" s="255" t="s">
        <v>217</v>
      </c>
      <c r="F136" s="256" t="s">
        <v>218</v>
      </c>
      <c r="G136" s="257" t="s">
        <v>219</v>
      </c>
      <c r="H136" s="258">
        <v>56.661999999999999</v>
      </c>
      <c r="I136" s="259"/>
      <c r="J136" s="260">
        <f>ROUND(I136*H136,2)</f>
        <v>0</v>
      </c>
      <c r="K136" s="261"/>
      <c r="L136" s="262"/>
      <c r="M136" s="263" t="s">
        <v>1</v>
      </c>
      <c r="N136" s="264" t="s">
        <v>50</v>
      </c>
      <c r="O136" s="90"/>
      <c r="P136" s="230">
        <f>O136*H136</f>
        <v>0</v>
      </c>
      <c r="Q136" s="230">
        <v>1</v>
      </c>
      <c r="R136" s="230">
        <f>Q136*H136</f>
        <v>56.661999999999999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166</v>
      </c>
      <c r="AT136" s="232" t="s">
        <v>216</v>
      </c>
      <c r="AU136" s="232" t="s">
        <v>96</v>
      </c>
      <c r="AY136" s="15" t="s">
        <v>135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93</v>
      </c>
      <c r="BK136" s="233">
        <f>ROUND(I136*H136,2)</f>
        <v>0</v>
      </c>
      <c r="BL136" s="15" t="s">
        <v>150</v>
      </c>
      <c r="BM136" s="232" t="s">
        <v>220</v>
      </c>
    </row>
    <row r="137" s="2" customFormat="1">
      <c r="A137" s="37"/>
      <c r="B137" s="38"/>
      <c r="C137" s="39"/>
      <c r="D137" s="234" t="s">
        <v>142</v>
      </c>
      <c r="E137" s="39"/>
      <c r="F137" s="235" t="s">
        <v>221</v>
      </c>
      <c r="G137" s="39"/>
      <c r="H137" s="39"/>
      <c r="I137" s="236"/>
      <c r="J137" s="39"/>
      <c r="K137" s="39"/>
      <c r="L137" s="43"/>
      <c r="M137" s="237"/>
      <c r="N137" s="23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5" t="s">
        <v>142</v>
      </c>
      <c r="AU137" s="15" t="s">
        <v>96</v>
      </c>
    </row>
    <row r="138" s="13" customFormat="1">
      <c r="A138" s="13"/>
      <c r="B138" s="239"/>
      <c r="C138" s="240"/>
      <c r="D138" s="234" t="s">
        <v>178</v>
      </c>
      <c r="E138" s="241" t="s">
        <v>1</v>
      </c>
      <c r="F138" s="242" t="s">
        <v>222</v>
      </c>
      <c r="G138" s="240"/>
      <c r="H138" s="243">
        <v>-1.3280000000000001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178</v>
      </c>
      <c r="AU138" s="249" t="s">
        <v>96</v>
      </c>
      <c r="AV138" s="13" t="s">
        <v>96</v>
      </c>
      <c r="AW138" s="13" t="s">
        <v>40</v>
      </c>
      <c r="AX138" s="13" t="s">
        <v>85</v>
      </c>
      <c r="AY138" s="249" t="s">
        <v>135</v>
      </c>
    </row>
    <row r="139" s="13" customFormat="1">
      <c r="A139" s="13"/>
      <c r="B139" s="239"/>
      <c r="C139" s="240"/>
      <c r="D139" s="234" t="s">
        <v>178</v>
      </c>
      <c r="E139" s="241" t="s">
        <v>1</v>
      </c>
      <c r="F139" s="242" t="s">
        <v>223</v>
      </c>
      <c r="G139" s="240"/>
      <c r="H139" s="243">
        <v>57.990000000000002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178</v>
      </c>
      <c r="AU139" s="249" t="s">
        <v>96</v>
      </c>
      <c r="AV139" s="13" t="s">
        <v>96</v>
      </c>
      <c r="AW139" s="13" t="s">
        <v>40</v>
      </c>
      <c r="AX139" s="13" t="s">
        <v>85</v>
      </c>
      <c r="AY139" s="249" t="s">
        <v>135</v>
      </c>
    </row>
    <row r="140" s="2" customFormat="1" ht="24.15" customHeight="1">
      <c r="A140" s="37"/>
      <c r="B140" s="38"/>
      <c r="C140" s="220" t="s">
        <v>134</v>
      </c>
      <c r="D140" s="220" t="s">
        <v>136</v>
      </c>
      <c r="E140" s="221" t="s">
        <v>224</v>
      </c>
      <c r="F140" s="222" t="s">
        <v>225</v>
      </c>
      <c r="G140" s="223" t="s">
        <v>226</v>
      </c>
      <c r="H140" s="224">
        <v>3</v>
      </c>
      <c r="I140" s="225"/>
      <c r="J140" s="226">
        <f>ROUND(I140*H140,2)</f>
        <v>0</v>
      </c>
      <c r="K140" s="227"/>
      <c r="L140" s="43"/>
      <c r="M140" s="228" t="s">
        <v>1</v>
      </c>
      <c r="N140" s="229" t="s">
        <v>50</v>
      </c>
      <c r="O140" s="90"/>
      <c r="P140" s="230">
        <f>O140*H140</f>
        <v>0</v>
      </c>
      <c r="Q140" s="230">
        <v>0.0086800000000000002</v>
      </c>
      <c r="R140" s="230">
        <f>Q140*H140</f>
        <v>0.026040000000000001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150</v>
      </c>
      <c r="AT140" s="232" t="s">
        <v>136</v>
      </c>
      <c r="AU140" s="232" t="s">
        <v>96</v>
      </c>
      <c r="AY140" s="15" t="s">
        <v>135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93</v>
      </c>
      <c r="BK140" s="233">
        <f>ROUND(I140*H140,2)</f>
        <v>0</v>
      </c>
      <c r="BL140" s="15" t="s">
        <v>150</v>
      </c>
      <c r="BM140" s="232" t="s">
        <v>227</v>
      </c>
    </row>
    <row r="141" s="2" customFormat="1">
      <c r="A141" s="37"/>
      <c r="B141" s="38"/>
      <c r="C141" s="39"/>
      <c r="D141" s="234" t="s">
        <v>142</v>
      </c>
      <c r="E141" s="39"/>
      <c r="F141" s="235" t="s">
        <v>228</v>
      </c>
      <c r="G141" s="39"/>
      <c r="H141" s="39"/>
      <c r="I141" s="236"/>
      <c r="J141" s="39"/>
      <c r="K141" s="39"/>
      <c r="L141" s="43"/>
      <c r="M141" s="237"/>
      <c r="N141" s="23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5" t="s">
        <v>142</v>
      </c>
      <c r="AU141" s="15" t="s">
        <v>96</v>
      </c>
    </row>
    <row r="142" s="13" customFormat="1">
      <c r="A142" s="13"/>
      <c r="B142" s="239"/>
      <c r="C142" s="240"/>
      <c r="D142" s="234" t="s">
        <v>178</v>
      </c>
      <c r="E142" s="241" t="s">
        <v>1</v>
      </c>
      <c r="F142" s="242" t="s">
        <v>146</v>
      </c>
      <c r="G142" s="240"/>
      <c r="H142" s="243">
        <v>3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178</v>
      </c>
      <c r="AU142" s="249" t="s">
        <v>96</v>
      </c>
      <c r="AV142" s="13" t="s">
        <v>96</v>
      </c>
      <c r="AW142" s="13" t="s">
        <v>40</v>
      </c>
      <c r="AX142" s="13" t="s">
        <v>93</v>
      </c>
      <c r="AY142" s="249" t="s">
        <v>135</v>
      </c>
    </row>
    <row r="143" s="2" customFormat="1" ht="24.15" customHeight="1">
      <c r="A143" s="37"/>
      <c r="B143" s="38"/>
      <c r="C143" s="220" t="s">
        <v>157</v>
      </c>
      <c r="D143" s="220" t="s">
        <v>136</v>
      </c>
      <c r="E143" s="221" t="s">
        <v>229</v>
      </c>
      <c r="F143" s="222" t="s">
        <v>230</v>
      </c>
      <c r="G143" s="223" t="s">
        <v>226</v>
      </c>
      <c r="H143" s="224">
        <v>5</v>
      </c>
      <c r="I143" s="225"/>
      <c r="J143" s="226">
        <f>ROUND(I143*H143,2)</f>
        <v>0</v>
      </c>
      <c r="K143" s="227"/>
      <c r="L143" s="43"/>
      <c r="M143" s="228" t="s">
        <v>1</v>
      </c>
      <c r="N143" s="229" t="s">
        <v>50</v>
      </c>
      <c r="O143" s="90"/>
      <c r="P143" s="230">
        <f>O143*H143</f>
        <v>0</v>
      </c>
      <c r="Q143" s="230">
        <v>0.036900000000000002</v>
      </c>
      <c r="R143" s="230">
        <f>Q143*H143</f>
        <v>0.1845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150</v>
      </c>
      <c r="AT143" s="232" t="s">
        <v>136</v>
      </c>
      <c r="AU143" s="232" t="s">
        <v>96</v>
      </c>
      <c r="AY143" s="15" t="s">
        <v>135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93</v>
      </c>
      <c r="BK143" s="233">
        <f>ROUND(I143*H143,2)</f>
        <v>0</v>
      </c>
      <c r="BL143" s="15" t="s">
        <v>150</v>
      </c>
      <c r="BM143" s="232" t="s">
        <v>231</v>
      </c>
    </row>
    <row r="144" s="2" customFormat="1">
      <c r="A144" s="37"/>
      <c r="B144" s="38"/>
      <c r="C144" s="39"/>
      <c r="D144" s="234" t="s">
        <v>142</v>
      </c>
      <c r="E144" s="39"/>
      <c r="F144" s="235" t="s">
        <v>232</v>
      </c>
      <c r="G144" s="39"/>
      <c r="H144" s="39"/>
      <c r="I144" s="236"/>
      <c r="J144" s="39"/>
      <c r="K144" s="39"/>
      <c r="L144" s="43"/>
      <c r="M144" s="237"/>
      <c r="N144" s="23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5" t="s">
        <v>142</v>
      </c>
      <c r="AU144" s="15" t="s">
        <v>96</v>
      </c>
    </row>
    <row r="145" s="13" customFormat="1">
      <c r="A145" s="13"/>
      <c r="B145" s="239"/>
      <c r="C145" s="240"/>
      <c r="D145" s="234" t="s">
        <v>178</v>
      </c>
      <c r="E145" s="241" t="s">
        <v>1</v>
      </c>
      <c r="F145" s="242" t="s">
        <v>134</v>
      </c>
      <c r="G145" s="240"/>
      <c r="H145" s="243">
        <v>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178</v>
      </c>
      <c r="AU145" s="249" t="s">
        <v>96</v>
      </c>
      <c r="AV145" s="13" t="s">
        <v>96</v>
      </c>
      <c r="AW145" s="13" t="s">
        <v>40</v>
      </c>
      <c r="AX145" s="13" t="s">
        <v>93</v>
      </c>
      <c r="AY145" s="249" t="s">
        <v>135</v>
      </c>
    </row>
    <row r="146" s="2" customFormat="1" ht="24.15" customHeight="1">
      <c r="A146" s="37"/>
      <c r="B146" s="38"/>
      <c r="C146" s="220" t="s">
        <v>161</v>
      </c>
      <c r="D146" s="220" t="s">
        <v>136</v>
      </c>
      <c r="E146" s="221" t="s">
        <v>233</v>
      </c>
      <c r="F146" s="222" t="s">
        <v>234</v>
      </c>
      <c r="G146" s="223" t="s">
        <v>235</v>
      </c>
      <c r="H146" s="224">
        <v>14.6</v>
      </c>
      <c r="I146" s="225"/>
      <c r="J146" s="226">
        <f>ROUND(I146*H146,2)</f>
        <v>0</v>
      </c>
      <c r="K146" s="227"/>
      <c r="L146" s="43"/>
      <c r="M146" s="228" t="s">
        <v>1</v>
      </c>
      <c r="N146" s="229" t="s">
        <v>50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150</v>
      </c>
      <c r="AT146" s="232" t="s">
        <v>136</v>
      </c>
      <c r="AU146" s="232" t="s">
        <v>96</v>
      </c>
      <c r="AY146" s="15" t="s">
        <v>135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93</v>
      </c>
      <c r="BK146" s="233">
        <f>ROUND(I146*H146,2)</f>
        <v>0</v>
      </c>
      <c r="BL146" s="15" t="s">
        <v>150</v>
      </c>
      <c r="BM146" s="232" t="s">
        <v>236</v>
      </c>
    </row>
    <row r="147" s="2" customFormat="1">
      <c r="A147" s="37"/>
      <c r="B147" s="38"/>
      <c r="C147" s="39"/>
      <c r="D147" s="234" t="s">
        <v>142</v>
      </c>
      <c r="E147" s="39"/>
      <c r="F147" s="235" t="s">
        <v>237</v>
      </c>
      <c r="G147" s="39"/>
      <c r="H147" s="39"/>
      <c r="I147" s="236"/>
      <c r="J147" s="39"/>
      <c r="K147" s="39"/>
      <c r="L147" s="43"/>
      <c r="M147" s="237"/>
      <c r="N147" s="23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5" t="s">
        <v>142</v>
      </c>
      <c r="AU147" s="15" t="s">
        <v>96</v>
      </c>
    </row>
    <row r="148" s="13" customFormat="1">
      <c r="A148" s="13"/>
      <c r="B148" s="239"/>
      <c r="C148" s="240"/>
      <c r="D148" s="234" t="s">
        <v>178</v>
      </c>
      <c r="E148" s="241" t="s">
        <v>1</v>
      </c>
      <c r="F148" s="242" t="s">
        <v>238</v>
      </c>
      <c r="G148" s="240"/>
      <c r="H148" s="243">
        <v>14.6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178</v>
      </c>
      <c r="AU148" s="249" t="s">
        <v>96</v>
      </c>
      <c r="AV148" s="13" t="s">
        <v>96</v>
      </c>
      <c r="AW148" s="13" t="s">
        <v>40</v>
      </c>
      <c r="AX148" s="13" t="s">
        <v>93</v>
      </c>
      <c r="AY148" s="249" t="s">
        <v>135</v>
      </c>
    </row>
    <row r="149" s="2" customFormat="1" ht="14.4" customHeight="1">
      <c r="A149" s="37"/>
      <c r="B149" s="38"/>
      <c r="C149" s="220" t="s">
        <v>166</v>
      </c>
      <c r="D149" s="220" t="s">
        <v>136</v>
      </c>
      <c r="E149" s="221" t="s">
        <v>239</v>
      </c>
      <c r="F149" s="222" t="s">
        <v>240</v>
      </c>
      <c r="G149" s="223" t="s">
        <v>235</v>
      </c>
      <c r="H149" s="224">
        <v>15.18</v>
      </c>
      <c r="I149" s="225"/>
      <c r="J149" s="226">
        <f>ROUND(I149*H149,2)</f>
        <v>0</v>
      </c>
      <c r="K149" s="227"/>
      <c r="L149" s="43"/>
      <c r="M149" s="228" t="s">
        <v>1</v>
      </c>
      <c r="N149" s="229" t="s">
        <v>50</v>
      </c>
      <c r="O149" s="90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2" t="s">
        <v>150</v>
      </c>
      <c r="AT149" s="232" t="s">
        <v>136</v>
      </c>
      <c r="AU149" s="232" t="s">
        <v>96</v>
      </c>
      <c r="AY149" s="15" t="s">
        <v>135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5" t="s">
        <v>93</v>
      </c>
      <c r="BK149" s="233">
        <f>ROUND(I149*H149,2)</f>
        <v>0</v>
      </c>
      <c r="BL149" s="15" t="s">
        <v>150</v>
      </c>
      <c r="BM149" s="232" t="s">
        <v>241</v>
      </c>
    </row>
    <row r="150" s="2" customFormat="1">
      <c r="A150" s="37"/>
      <c r="B150" s="38"/>
      <c r="C150" s="39"/>
      <c r="D150" s="234" t="s">
        <v>142</v>
      </c>
      <c r="E150" s="39"/>
      <c r="F150" s="235" t="s">
        <v>242</v>
      </c>
      <c r="G150" s="39"/>
      <c r="H150" s="39"/>
      <c r="I150" s="236"/>
      <c r="J150" s="39"/>
      <c r="K150" s="39"/>
      <c r="L150" s="43"/>
      <c r="M150" s="237"/>
      <c r="N150" s="238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5" t="s">
        <v>142</v>
      </c>
      <c r="AU150" s="15" t="s">
        <v>96</v>
      </c>
    </row>
    <row r="151" s="13" customFormat="1">
      <c r="A151" s="13"/>
      <c r="B151" s="239"/>
      <c r="C151" s="240"/>
      <c r="D151" s="234" t="s">
        <v>178</v>
      </c>
      <c r="E151" s="241" t="s">
        <v>1</v>
      </c>
      <c r="F151" s="242" t="s">
        <v>243</v>
      </c>
      <c r="G151" s="240"/>
      <c r="H151" s="243">
        <v>15.18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178</v>
      </c>
      <c r="AU151" s="249" t="s">
        <v>96</v>
      </c>
      <c r="AV151" s="13" t="s">
        <v>96</v>
      </c>
      <c r="AW151" s="13" t="s">
        <v>40</v>
      </c>
      <c r="AX151" s="13" t="s">
        <v>93</v>
      </c>
      <c r="AY151" s="249" t="s">
        <v>135</v>
      </c>
    </row>
    <row r="152" s="2" customFormat="1" ht="24.15" customHeight="1">
      <c r="A152" s="37"/>
      <c r="B152" s="38"/>
      <c r="C152" s="220" t="s">
        <v>173</v>
      </c>
      <c r="D152" s="220" t="s">
        <v>136</v>
      </c>
      <c r="E152" s="221" t="s">
        <v>244</v>
      </c>
      <c r="F152" s="222" t="s">
        <v>245</v>
      </c>
      <c r="G152" s="223" t="s">
        <v>235</v>
      </c>
      <c r="H152" s="224">
        <v>59.588999999999999</v>
      </c>
      <c r="I152" s="225"/>
      <c r="J152" s="226">
        <f>ROUND(I152*H152,2)</f>
        <v>0</v>
      </c>
      <c r="K152" s="227"/>
      <c r="L152" s="43"/>
      <c r="M152" s="228" t="s">
        <v>1</v>
      </c>
      <c r="N152" s="229" t="s">
        <v>50</v>
      </c>
      <c r="O152" s="90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2" t="s">
        <v>150</v>
      </c>
      <c r="AT152" s="232" t="s">
        <v>136</v>
      </c>
      <c r="AU152" s="232" t="s">
        <v>96</v>
      </c>
      <c r="AY152" s="15" t="s">
        <v>135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5" t="s">
        <v>93</v>
      </c>
      <c r="BK152" s="233">
        <f>ROUND(I152*H152,2)</f>
        <v>0</v>
      </c>
      <c r="BL152" s="15" t="s">
        <v>150</v>
      </c>
      <c r="BM152" s="232" t="s">
        <v>246</v>
      </c>
    </row>
    <row r="153" s="2" customFormat="1">
      <c r="A153" s="37"/>
      <c r="B153" s="38"/>
      <c r="C153" s="39"/>
      <c r="D153" s="234" t="s">
        <v>142</v>
      </c>
      <c r="E153" s="39"/>
      <c r="F153" s="235" t="s">
        <v>247</v>
      </c>
      <c r="G153" s="39"/>
      <c r="H153" s="39"/>
      <c r="I153" s="236"/>
      <c r="J153" s="39"/>
      <c r="K153" s="39"/>
      <c r="L153" s="43"/>
      <c r="M153" s="237"/>
      <c r="N153" s="23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5" t="s">
        <v>142</v>
      </c>
      <c r="AU153" s="15" t="s">
        <v>96</v>
      </c>
    </row>
    <row r="154" s="13" customFormat="1">
      <c r="A154" s="13"/>
      <c r="B154" s="239"/>
      <c r="C154" s="240"/>
      <c r="D154" s="234" t="s">
        <v>178</v>
      </c>
      <c r="E154" s="241" t="s">
        <v>1</v>
      </c>
      <c r="F154" s="242" t="s">
        <v>248</v>
      </c>
      <c r="G154" s="240"/>
      <c r="H154" s="243">
        <v>72.427000000000007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178</v>
      </c>
      <c r="AU154" s="249" t="s">
        <v>96</v>
      </c>
      <c r="AV154" s="13" t="s">
        <v>96</v>
      </c>
      <c r="AW154" s="13" t="s">
        <v>40</v>
      </c>
      <c r="AX154" s="13" t="s">
        <v>85</v>
      </c>
      <c r="AY154" s="249" t="s">
        <v>135</v>
      </c>
    </row>
    <row r="155" s="13" customFormat="1">
      <c r="A155" s="13"/>
      <c r="B155" s="239"/>
      <c r="C155" s="240"/>
      <c r="D155" s="234" t="s">
        <v>178</v>
      </c>
      <c r="E155" s="241" t="s">
        <v>1</v>
      </c>
      <c r="F155" s="242" t="s">
        <v>249</v>
      </c>
      <c r="G155" s="240"/>
      <c r="H155" s="243">
        <v>-12.837999999999999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178</v>
      </c>
      <c r="AU155" s="249" t="s">
        <v>96</v>
      </c>
      <c r="AV155" s="13" t="s">
        <v>96</v>
      </c>
      <c r="AW155" s="13" t="s">
        <v>40</v>
      </c>
      <c r="AX155" s="13" t="s">
        <v>85</v>
      </c>
      <c r="AY155" s="249" t="s">
        <v>135</v>
      </c>
    </row>
    <row r="156" s="2" customFormat="1" ht="24.15" customHeight="1">
      <c r="A156" s="37"/>
      <c r="B156" s="38"/>
      <c r="C156" s="220" t="s">
        <v>181</v>
      </c>
      <c r="D156" s="220" t="s">
        <v>136</v>
      </c>
      <c r="E156" s="221" t="s">
        <v>250</v>
      </c>
      <c r="F156" s="222" t="s">
        <v>251</v>
      </c>
      <c r="G156" s="223" t="s">
        <v>235</v>
      </c>
      <c r="H156" s="224">
        <v>59.588999999999999</v>
      </c>
      <c r="I156" s="225"/>
      <c r="J156" s="226">
        <f>ROUND(I156*H156,2)</f>
        <v>0</v>
      </c>
      <c r="K156" s="227"/>
      <c r="L156" s="43"/>
      <c r="M156" s="228" t="s">
        <v>1</v>
      </c>
      <c r="N156" s="229" t="s">
        <v>50</v>
      </c>
      <c r="O156" s="90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2" t="s">
        <v>150</v>
      </c>
      <c r="AT156" s="232" t="s">
        <v>136</v>
      </c>
      <c r="AU156" s="232" t="s">
        <v>96</v>
      </c>
      <c r="AY156" s="15" t="s">
        <v>135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5" t="s">
        <v>93</v>
      </c>
      <c r="BK156" s="233">
        <f>ROUND(I156*H156,2)</f>
        <v>0</v>
      </c>
      <c r="BL156" s="15" t="s">
        <v>150</v>
      </c>
      <c r="BM156" s="232" t="s">
        <v>252</v>
      </c>
    </row>
    <row r="157" s="2" customFormat="1">
      <c r="A157" s="37"/>
      <c r="B157" s="38"/>
      <c r="C157" s="39"/>
      <c r="D157" s="234" t="s">
        <v>142</v>
      </c>
      <c r="E157" s="39"/>
      <c r="F157" s="235" t="s">
        <v>253</v>
      </c>
      <c r="G157" s="39"/>
      <c r="H157" s="39"/>
      <c r="I157" s="236"/>
      <c r="J157" s="39"/>
      <c r="K157" s="39"/>
      <c r="L157" s="43"/>
      <c r="M157" s="237"/>
      <c r="N157" s="23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5" t="s">
        <v>142</v>
      </c>
      <c r="AU157" s="15" t="s">
        <v>96</v>
      </c>
    </row>
    <row r="158" s="13" customFormat="1">
      <c r="A158" s="13"/>
      <c r="B158" s="239"/>
      <c r="C158" s="240"/>
      <c r="D158" s="234" t="s">
        <v>178</v>
      </c>
      <c r="E158" s="241" t="s">
        <v>1</v>
      </c>
      <c r="F158" s="242" t="s">
        <v>248</v>
      </c>
      <c r="G158" s="240"/>
      <c r="H158" s="243">
        <v>72.427000000000007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178</v>
      </c>
      <c r="AU158" s="249" t="s">
        <v>96</v>
      </c>
      <c r="AV158" s="13" t="s">
        <v>96</v>
      </c>
      <c r="AW158" s="13" t="s">
        <v>40</v>
      </c>
      <c r="AX158" s="13" t="s">
        <v>85</v>
      </c>
      <c r="AY158" s="249" t="s">
        <v>135</v>
      </c>
    </row>
    <row r="159" s="13" customFormat="1">
      <c r="A159" s="13"/>
      <c r="B159" s="239"/>
      <c r="C159" s="240"/>
      <c r="D159" s="234" t="s">
        <v>178</v>
      </c>
      <c r="E159" s="241" t="s">
        <v>1</v>
      </c>
      <c r="F159" s="242" t="s">
        <v>249</v>
      </c>
      <c r="G159" s="240"/>
      <c r="H159" s="243">
        <v>-12.837999999999999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178</v>
      </c>
      <c r="AU159" s="249" t="s">
        <v>96</v>
      </c>
      <c r="AV159" s="13" t="s">
        <v>96</v>
      </c>
      <c r="AW159" s="13" t="s">
        <v>40</v>
      </c>
      <c r="AX159" s="13" t="s">
        <v>85</v>
      </c>
      <c r="AY159" s="249" t="s">
        <v>135</v>
      </c>
    </row>
    <row r="160" s="2" customFormat="1" ht="24.15" customHeight="1">
      <c r="A160" s="37"/>
      <c r="B160" s="38"/>
      <c r="C160" s="220" t="s">
        <v>254</v>
      </c>
      <c r="D160" s="220" t="s">
        <v>136</v>
      </c>
      <c r="E160" s="221" t="s">
        <v>255</v>
      </c>
      <c r="F160" s="222" t="s">
        <v>256</v>
      </c>
      <c r="G160" s="223" t="s">
        <v>235</v>
      </c>
      <c r="H160" s="224">
        <v>7.4480000000000004</v>
      </c>
      <c r="I160" s="225"/>
      <c r="J160" s="226">
        <f>ROUND(I160*H160,2)</f>
        <v>0</v>
      </c>
      <c r="K160" s="227"/>
      <c r="L160" s="43"/>
      <c r="M160" s="228" t="s">
        <v>1</v>
      </c>
      <c r="N160" s="229" t="s">
        <v>50</v>
      </c>
      <c r="O160" s="90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2" t="s">
        <v>150</v>
      </c>
      <c r="AT160" s="232" t="s">
        <v>136</v>
      </c>
      <c r="AU160" s="232" t="s">
        <v>96</v>
      </c>
      <c r="AY160" s="15" t="s">
        <v>135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5" t="s">
        <v>93</v>
      </c>
      <c r="BK160" s="233">
        <f>ROUND(I160*H160,2)</f>
        <v>0</v>
      </c>
      <c r="BL160" s="15" t="s">
        <v>150</v>
      </c>
      <c r="BM160" s="232" t="s">
        <v>257</v>
      </c>
    </row>
    <row r="161" s="2" customFormat="1">
      <c r="A161" s="37"/>
      <c r="B161" s="38"/>
      <c r="C161" s="39"/>
      <c r="D161" s="234" t="s">
        <v>142</v>
      </c>
      <c r="E161" s="39"/>
      <c r="F161" s="235" t="s">
        <v>258</v>
      </c>
      <c r="G161" s="39"/>
      <c r="H161" s="39"/>
      <c r="I161" s="236"/>
      <c r="J161" s="39"/>
      <c r="K161" s="39"/>
      <c r="L161" s="43"/>
      <c r="M161" s="237"/>
      <c r="N161" s="23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5" t="s">
        <v>142</v>
      </c>
      <c r="AU161" s="15" t="s">
        <v>96</v>
      </c>
    </row>
    <row r="162" s="13" customFormat="1">
      <c r="A162" s="13"/>
      <c r="B162" s="239"/>
      <c r="C162" s="240"/>
      <c r="D162" s="234" t="s">
        <v>178</v>
      </c>
      <c r="E162" s="241" t="s">
        <v>1</v>
      </c>
      <c r="F162" s="242" t="s">
        <v>259</v>
      </c>
      <c r="G162" s="240"/>
      <c r="H162" s="243">
        <v>9.0530000000000008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178</v>
      </c>
      <c r="AU162" s="249" t="s">
        <v>96</v>
      </c>
      <c r="AV162" s="13" t="s">
        <v>96</v>
      </c>
      <c r="AW162" s="13" t="s">
        <v>40</v>
      </c>
      <c r="AX162" s="13" t="s">
        <v>85</v>
      </c>
      <c r="AY162" s="249" t="s">
        <v>135</v>
      </c>
    </row>
    <row r="163" s="13" customFormat="1">
      <c r="A163" s="13"/>
      <c r="B163" s="239"/>
      <c r="C163" s="240"/>
      <c r="D163" s="234" t="s">
        <v>178</v>
      </c>
      <c r="E163" s="241" t="s">
        <v>1</v>
      </c>
      <c r="F163" s="242" t="s">
        <v>260</v>
      </c>
      <c r="G163" s="240"/>
      <c r="H163" s="243">
        <v>-1.605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178</v>
      </c>
      <c r="AU163" s="249" t="s">
        <v>96</v>
      </c>
      <c r="AV163" s="13" t="s">
        <v>96</v>
      </c>
      <c r="AW163" s="13" t="s">
        <v>40</v>
      </c>
      <c r="AX163" s="13" t="s">
        <v>85</v>
      </c>
      <c r="AY163" s="249" t="s">
        <v>135</v>
      </c>
    </row>
    <row r="164" s="2" customFormat="1" ht="24.15" customHeight="1">
      <c r="A164" s="37"/>
      <c r="B164" s="38"/>
      <c r="C164" s="220" t="s">
        <v>261</v>
      </c>
      <c r="D164" s="220" t="s">
        <v>136</v>
      </c>
      <c r="E164" s="221" t="s">
        <v>262</v>
      </c>
      <c r="F164" s="222" t="s">
        <v>263</v>
      </c>
      <c r="G164" s="223" t="s">
        <v>235</v>
      </c>
      <c r="H164" s="224">
        <v>7.4480000000000004</v>
      </c>
      <c r="I164" s="225"/>
      <c r="J164" s="226">
        <f>ROUND(I164*H164,2)</f>
        <v>0</v>
      </c>
      <c r="K164" s="227"/>
      <c r="L164" s="43"/>
      <c r="M164" s="228" t="s">
        <v>1</v>
      </c>
      <c r="N164" s="229" t="s">
        <v>50</v>
      </c>
      <c r="O164" s="90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2" t="s">
        <v>150</v>
      </c>
      <c r="AT164" s="232" t="s">
        <v>136</v>
      </c>
      <c r="AU164" s="232" t="s">
        <v>96</v>
      </c>
      <c r="AY164" s="15" t="s">
        <v>135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5" t="s">
        <v>93</v>
      </c>
      <c r="BK164" s="233">
        <f>ROUND(I164*H164,2)</f>
        <v>0</v>
      </c>
      <c r="BL164" s="15" t="s">
        <v>150</v>
      </c>
      <c r="BM164" s="232" t="s">
        <v>264</v>
      </c>
    </row>
    <row r="165" s="2" customFormat="1">
      <c r="A165" s="37"/>
      <c r="B165" s="38"/>
      <c r="C165" s="39"/>
      <c r="D165" s="234" t="s">
        <v>142</v>
      </c>
      <c r="E165" s="39"/>
      <c r="F165" s="235" t="s">
        <v>265</v>
      </c>
      <c r="G165" s="39"/>
      <c r="H165" s="39"/>
      <c r="I165" s="236"/>
      <c r="J165" s="39"/>
      <c r="K165" s="39"/>
      <c r="L165" s="43"/>
      <c r="M165" s="237"/>
      <c r="N165" s="23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5" t="s">
        <v>142</v>
      </c>
      <c r="AU165" s="15" t="s">
        <v>96</v>
      </c>
    </row>
    <row r="166" s="13" customFormat="1">
      <c r="A166" s="13"/>
      <c r="B166" s="239"/>
      <c r="C166" s="240"/>
      <c r="D166" s="234" t="s">
        <v>178</v>
      </c>
      <c r="E166" s="241" t="s">
        <v>1</v>
      </c>
      <c r="F166" s="242" t="s">
        <v>259</v>
      </c>
      <c r="G166" s="240"/>
      <c r="H166" s="243">
        <v>9.0530000000000008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178</v>
      </c>
      <c r="AU166" s="249" t="s">
        <v>96</v>
      </c>
      <c r="AV166" s="13" t="s">
        <v>96</v>
      </c>
      <c r="AW166" s="13" t="s">
        <v>40</v>
      </c>
      <c r="AX166" s="13" t="s">
        <v>85</v>
      </c>
      <c r="AY166" s="249" t="s">
        <v>135</v>
      </c>
    </row>
    <row r="167" s="13" customFormat="1">
      <c r="A167" s="13"/>
      <c r="B167" s="239"/>
      <c r="C167" s="240"/>
      <c r="D167" s="234" t="s">
        <v>178</v>
      </c>
      <c r="E167" s="241" t="s">
        <v>1</v>
      </c>
      <c r="F167" s="242" t="s">
        <v>260</v>
      </c>
      <c r="G167" s="240"/>
      <c r="H167" s="243">
        <v>-1.605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178</v>
      </c>
      <c r="AU167" s="249" t="s">
        <v>96</v>
      </c>
      <c r="AV167" s="13" t="s">
        <v>96</v>
      </c>
      <c r="AW167" s="13" t="s">
        <v>40</v>
      </c>
      <c r="AX167" s="13" t="s">
        <v>85</v>
      </c>
      <c r="AY167" s="249" t="s">
        <v>135</v>
      </c>
    </row>
    <row r="168" s="2" customFormat="1" ht="14.4" customHeight="1">
      <c r="A168" s="37"/>
      <c r="B168" s="38"/>
      <c r="C168" s="220" t="s">
        <v>266</v>
      </c>
      <c r="D168" s="220" t="s">
        <v>136</v>
      </c>
      <c r="E168" s="221" t="s">
        <v>267</v>
      </c>
      <c r="F168" s="222" t="s">
        <v>268</v>
      </c>
      <c r="G168" s="223" t="s">
        <v>235</v>
      </c>
      <c r="H168" s="224">
        <v>7.4480000000000004</v>
      </c>
      <c r="I168" s="225"/>
      <c r="J168" s="226">
        <f>ROUND(I168*H168,2)</f>
        <v>0</v>
      </c>
      <c r="K168" s="227"/>
      <c r="L168" s="43"/>
      <c r="M168" s="228" t="s">
        <v>1</v>
      </c>
      <c r="N168" s="229" t="s">
        <v>50</v>
      </c>
      <c r="O168" s="90"/>
      <c r="P168" s="230">
        <f>O168*H168</f>
        <v>0</v>
      </c>
      <c r="Q168" s="230">
        <v>0.0103</v>
      </c>
      <c r="R168" s="230">
        <f>Q168*H168</f>
        <v>0.076714400000000002</v>
      </c>
      <c r="S168" s="230">
        <v>0</v>
      </c>
      <c r="T168" s="23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2" t="s">
        <v>150</v>
      </c>
      <c r="AT168" s="232" t="s">
        <v>136</v>
      </c>
      <c r="AU168" s="232" t="s">
        <v>96</v>
      </c>
      <c r="AY168" s="15" t="s">
        <v>135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5" t="s">
        <v>93</v>
      </c>
      <c r="BK168" s="233">
        <f>ROUND(I168*H168,2)</f>
        <v>0</v>
      </c>
      <c r="BL168" s="15" t="s">
        <v>150</v>
      </c>
      <c r="BM168" s="232" t="s">
        <v>269</v>
      </c>
    </row>
    <row r="169" s="2" customFormat="1">
      <c r="A169" s="37"/>
      <c r="B169" s="38"/>
      <c r="C169" s="39"/>
      <c r="D169" s="234" t="s">
        <v>142</v>
      </c>
      <c r="E169" s="39"/>
      <c r="F169" s="235" t="s">
        <v>270</v>
      </c>
      <c r="G169" s="39"/>
      <c r="H169" s="39"/>
      <c r="I169" s="236"/>
      <c r="J169" s="39"/>
      <c r="K169" s="39"/>
      <c r="L169" s="43"/>
      <c r="M169" s="237"/>
      <c r="N169" s="23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5" t="s">
        <v>142</v>
      </c>
      <c r="AU169" s="15" t="s">
        <v>96</v>
      </c>
    </row>
    <row r="170" s="13" customFormat="1">
      <c r="A170" s="13"/>
      <c r="B170" s="239"/>
      <c r="C170" s="240"/>
      <c r="D170" s="234" t="s">
        <v>178</v>
      </c>
      <c r="E170" s="241" t="s">
        <v>1</v>
      </c>
      <c r="F170" s="242" t="s">
        <v>259</v>
      </c>
      <c r="G170" s="240"/>
      <c r="H170" s="243">
        <v>9.0530000000000008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178</v>
      </c>
      <c r="AU170" s="249" t="s">
        <v>96</v>
      </c>
      <c r="AV170" s="13" t="s">
        <v>96</v>
      </c>
      <c r="AW170" s="13" t="s">
        <v>40</v>
      </c>
      <c r="AX170" s="13" t="s">
        <v>85</v>
      </c>
      <c r="AY170" s="249" t="s">
        <v>135</v>
      </c>
    </row>
    <row r="171" s="13" customFormat="1">
      <c r="A171" s="13"/>
      <c r="B171" s="239"/>
      <c r="C171" s="240"/>
      <c r="D171" s="234" t="s">
        <v>178</v>
      </c>
      <c r="E171" s="241" t="s">
        <v>1</v>
      </c>
      <c r="F171" s="242" t="s">
        <v>260</v>
      </c>
      <c r="G171" s="240"/>
      <c r="H171" s="243">
        <v>-1.605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178</v>
      </c>
      <c r="AU171" s="249" t="s">
        <v>96</v>
      </c>
      <c r="AV171" s="13" t="s">
        <v>96</v>
      </c>
      <c r="AW171" s="13" t="s">
        <v>40</v>
      </c>
      <c r="AX171" s="13" t="s">
        <v>85</v>
      </c>
      <c r="AY171" s="249" t="s">
        <v>135</v>
      </c>
    </row>
    <row r="172" s="2" customFormat="1" ht="14.4" customHeight="1">
      <c r="A172" s="37"/>
      <c r="B172" s="38"/>
      <c r="C172" s="220" t="s">
        <v>271</v>
      </c>
      <c r="D172" s="220" t="s">
        <v>136</v>
      </c>
      <c r="E172" s="221" t="s">
        <v>272</v>
      </c>
      <c r="F172" s="222" t="s">
        <v>273</v>
      </c>
      <c r="G172" s="223" t="s">
        <v>203</v>
      </c>
      <c r="H172" s="224">
        <v>192.96000000000001</v>
      </c>
      <c r="I172" s="225"/>
      <c r="J172" s="226">
        <f>ROUND(I172*H172,2)</f>
        <v>0</v>
      </c>
      <c r="K172" s="227"/>
      <c r="L172" s="43"/>
      <c r="M172" s="228" t="s">
        <v>1</v>
      </c>
      <c r="N172" s="229" t="s">
        <v>50</v>
      </c>
      <c r="O172" s="90"/>
      <c r="P172" s="230">
        <f>O172*H172</f>
        <v>0</v>
      </c>
      <c r="Q172" s="230">
        <v>0.00084000000000000003</v>
      </c>
      <c r="R172" s="230">
        <f>Q172*H172</f>
        <v>0.16208640000000002</v>
      </c>
      <c r="S172" s="230">
        <v>0</v>
      </c>
      <c r="T172" s="23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2" t="s">
        <v>150</v>
      </c>
      <c r="AT172" s="232" t="s">
        <v>136</v>
      </c>
      <c r="AU172" s="232" t="s">
        <v>96</v>
      </c>
      <c r="AY172" s="15" t="s">
        <v>135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5" t="s">
        <v>93</v>
      </c>
      <c r="BK172" s="233">
        <f>ROUND(I172*H172,2)</f>
        <v>0</v>
      </c>
      <c r="BL172" s="15" t="s">
        <v>150</v>
      </c>
      <c r="BM172" s="232" t="s">
        <v>274</v>
      </c>
    </row>
    <row r="173" s="2" customFormat="1">
      <c r="A173" s="37"/>
      <c r="B173" s="38"/>
      <c r="C173" s="39"/>
      <c r="D173" s="234" t="s">
        <v>142</v>
      </c>
      <c r="E173" s="39"/>
      <c r="F173" s="235" t="s">
        <v>275</v>
      </c>
      <c r="G173" s="39"/>
      <c r="H173" s="39"/>
      <c r="I173" s="236"/>
      <c r="J173" s="39"/>
      <c r="K173" s="39"/>
      <c r="L173" s="43"/>
      <c r="M173" s="237"/>
      <c r="N173" s="238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5" t="s">
        <v>142</v>
      </c>
      <c r="AU173" s="15" t="s">
        <v>96</v>
      </c>
    </row>
    <row r="174" s="13" customFormat="1">
      <c r="A174" s="13"/>
      <c r="B174" s="239"/>
      <c r="C174" s="240"/>
      <c r="D174" s="234" t="s">
        <v>178</v>
      </c>
      <c r="E174" s="241" t="s">
        <v>1</v>
      </c>
      <c r="F174" s="242" t="s">
        <v>276</v>
      </c>
      <c r="G174" s="240"/>
      <c r="H174" s="243">
        <v>192.96000000000001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178</v>
      </c>
      <c r="AU174" s="249" t="s">
        <v>96</v>
      </c>
      <c r="AV174" s="13" t="s">
        <v>96</v>
      </c>
      <c r="AW174" s="13" t="s">
        <v>40</v>
      </c>
      <c r="AX174" s="13" t="s">
        <v>93</v>
      </c>
      <c r="AY174" s="249" t="s">
        <v>135</v>
      </c>
    </row>
    <row r="175" s="2" customFormat="1" ht="24.15" customHeight="1">
      <c r="A175" s="37"/>
      <c r="B175" s="38"/>
      <c r="C175" s="220" t="s">
        <v>8</v>
      </c>
      <c r="D175" s="220" t="s">
        <v>136</v>
      </c>
      <c r="E175" s="221" t="s">
        <v>277</v>
      </c>
      <c r="F175" s="222" t="s">
        <v>278</v>
      </c>
      <c r="G175" s="223" t="s">
        <v>203</v>
      </c>
      <c r="H175" s="224">
        <v>192.96000000000001</v>
      </c>
      <c r="I175" s="225"/>
      <c r="J175" s="226">
        <f>ROUND(I175*H175,2)</f>
        <v>0</v>
      </c>
      <c r="K175" s="227"/>
      <c r="L175" s="43"/>
      <c r="M175" s="228" t="s">
        <v>1</v>
      </c>
      <c r="N175" s="229" t="s">
        <v>50</v>
      </c>
      <c r="O175" s="90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2" t="s">
        <v>150</v>
      </c>
      <c r="AT175" s="232" t="s">
        <v>136</v>
      </c>
      <c r="AU175" s="232" t="s">
        <v>96</v>
      </c>
      <c r="AY175" s="15" t="s">
        <v>135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5" t="s">
        <v>93</v>
      </c>
      <c r="BK175" s="233">
        <f>ROUND(I175*H175,2)</f>
        <v>0</v>
      </c>
      <c r="BL175" s="15" t="s">
        <v>150</v>
      </c>
      <c r="BM175" s="232" t="s">
        <v>279</v>
      </c>
    </row>
    <row r="176" s="2" customFormat="1">
      <c r="A176" s="37"/>
      <c r="B176" s="38"/>
      <c r="C176" s="39"/>
      <c r="D176" s="234" t="s">
        <v>142</v>
      </c>
      <c r="E176" s="39"/>
      <c r="F176" s="235" t="s">
        <v>280</v>
      </c>
      <c r="G176" s="39"/>
      <c r="H176" s="39"/>
      <c r="I176" s="236"/>
      <c r="J176" s="39"/>
      <c r="K176" s="39"/>
      <c r="L176" s="43"/>
      <c r="M176" s="237"/>
      <c r="N176" s="238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5" t="s">
        <v>142</v>
      </c>
      <c r="AU176" s="15" t="s">
        <v>96</v>
      </c>
    </row>
    <row r="177" s="13" customFormat="1">
      <c r="A177" s="13"/>
      <c r="B177" s="239"/>
      <c r="C177" s="240"/>
      <c r="D177" s="234" t="s">
        <v>178</v>
      </c>
      <c r="E177" s="241" t="s">
        <v>1</v>
      </c>
      <c r="F177" s="242" t="s">
        <v>276</v>
      </c>
      <c r="G177" s="240"/>
      <c r="H177" s="243">
        <v>192.96000000000001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178</v>
      </c>
      <c r="AU177" s="249" t="s">
        <v>96</v>
      </c>
      <c r="AV177" s="13" t="s">
        <v>96</v>
      </c>
      <c r="AW177" s="13" t="s">
        <v>40</v>
      </c>
      <c r="AX177" s="13" t="s">
        <v>93</v>
      </c>
      <c r="AY177" s="249" t="s">
        <v>135</v>
      </c>
    </row>
    <row r="178" s="2" customFormat="1" ht="24.15" customHeight="1">
      <c r="A178" s="37"/>
      <c r="B178" s="38"/>
      <c r="C178" s="220" t="s">
        <v>281</v>
      </c>
      <c r="D178" s="220" t="s">
        <v>136</v>
      </c>
      <c r="E178" s="221" t="s">
        <v>282</v>
      </c>
      <c r="F178" s="222" t="s">
        <v>283</v>
      </c>
      <c r="G178" s="223" t="s">
        <v>235</v>
      </c>
      <c r="H178" s="224">
        <v>32.259999999999998</v>
      </c>
      <c r="I178" s="225"/>
      <c r="J178" s="226">
        <f>ROUND(I178*H178,2)</f>
        <v>0</v>
      </c>
      <c r="K178" s="227"/>
      <c r="L178" s="43"/>
      <c r="M178" s="228" t="s">
        <v>1</v>
      </c>
      <c r="N178" s="229" t="s">
        <v>50</v>
      </c>
      <c r="O178" s="90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2" t="s">
        <v>150</v>
      </c>
      <c r="AT178" s="232" t="s">
        <v>136</v>
      </c>
      <c r="AU178" s="232" t="s">
        <v>96</v>
      </c>
      <c r="AY178" s="15" t="s">
        <v>135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5" t="s">
        <v>93</v>
      </c>
      <c r="BK178" s="233">
        <f>ROUND(I178*H178,2)</f>
        <v>0</v>
      </c>
      <c r="BL178" s="15" t="s">
        <v>150</v>
      </c>
      <c r="BM178" s="232" t="s">
        <v>284</v>
      </c>
    </row>
    <row r="179" s="2" customFormat="1">
      <c r="A179" s="37"/>
      <c r="B179" s="38"/>
      <c r="C179" s="39"/>
      <c r="D179" s="234" t="s">
        <v>142</v>
      </c>
      <c r="E179" s="39"/>
      <c r="F179" s="235" t="s">
        <v>285</v>
      </c>
      <c r="G179" s="39"/>
      <c r="H179" s="39"/>
      <c r="I179" s="236"/>
      <c r="J179" s="39"/>
      <c r="K179" s="39"/>
      <c r="L179" s="43"/>
      <c r="M179" s="237"/>
      <c r="N179" s="238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5" t="s">
        <v>142</v>
      </c>
      <c r="AU179" s="15" t="s">
        <v>96</v>
      </c>
    </row>
    <row r="180" s="13" customFormat="1">
      <c r="A180" s="13"/>
      <c r="B180" s="239"/>
      <c r="C180" s="240"/>
      <c r="D180" s="234" t="s">
        <v>178</v>
      </c>
      <c r="E180" s="241" t="s">
        <v>1</v>
      </c>
      <c r="F180" s="242" t="s">
        <v>286</v>
      </c>
      <c r="G180" s="240"/>
      <c r="H180" s="243">
        <v>32.259999999999998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178</v>
      </c>
      <c r="AU180" s="249" t="s">
        <v>96</v>
      </c>
      <c r="AV180" s="13" t="s">
        <v>96</v>
      </c>
      <c r="AW180" s="13" t="s">
        <v>40</v>
      </c>
      <c r="AX180" s="13" t="s">
        <v>85</v>
      </c>
      <c r="AY180" s="249" t="s">
        <v>135</v>
      </c>
    </row>
    <row r="181" s="2" customFormat="1" ht="24.15" customHeight="1">
      <c r="A181" s="37"/>
      <c r="B181" s="38"/>
      <c r="C181" s="220" t="s">
        <v>287</v>
      </c>
      <c r="D181" s="220" t="s">
        <v>136</v>
      </c>
      <c r="E181" s="221" t="s">
        <v>288</v>
      </c>
      <c r="F181" s="222" t="s">
        <v>289</v>
      </c>
      <c r="G181" s="223" t="s">
        <v>235</v>
      </c>
      <c r="H181" s="224">
        <v>3.3439999999999999</v>
      </c>
      <c r="I181" s="225"/>
      <c r="J181" s="226">
        <f>ROUND(I181*H181,2)</f>
        <v>0</v>
      </c>
      <c r="K181" s="227"/>
      <c r="L181" s="43"/>
      <c r="M181" s="228" t="s">
        <v>1</v>
      </c>
      <c r="N181" s="229" t="s">
        <v>50</v>
      </c>
      <c r="O181" s="90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2" t="s">
        <v>150</v>
      </c>
      <c r="AT181" s="232" t="s">
        <v>136</v>
      </c>
      <c r="AU181" s="232" t="s">
        <v>96</v>
      </c>
      <c r="AY181" s="15" t="s">
        <v>135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5" t="s">
        <v>93</v>
      </c>
      <c r="BK181" s="233">
        <f>ROUND(I181*H181,2)</f>
        <v>0</v>
      </c>
      <c r="BL181" s="15" t="s">
        <v>150</v>
      </c>
      <c r="BM181" s="232" t="s">
        <v>290</v>
      </c>
    </row>
    <row r="182" s="2" customFormat="1">
      <c r="A182" s="37"/>
      <c r="B182" s="38"/>
      <c r="C182" s="39"/>
      <c r="D182" s="234" t="s">
        <v>142</v>
      </c>
      <c r="E182" s="39"/>
      <c r="F182" s="235" t="s">
        <v>291</v>
      </c>
      <c r="G182" s="39"/>
      <c r="H182" s="39"/>
      <c r="I182" s="236"/>
      <c r="J182" s="39"/>
      <c r="K182" s="39"/>
      <c r="L182" s="43"/>
      <c r="M182" s="237"/>
      <c r="N182" s="238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5" t="s">
        <v>142</v>
      </c>
      <c r="AU182" s="15" t="s">
        <v>96</v>
      </c>
    </row>
    <row r="183" s="13" customFormat="1">
      <c r="A183" s="13"/>
      <c r="B183" s="239"/>
      <c r="C183" s="240"/>
      <c r="D183" s="234" t="s">
        <v>178</v>
      </c>
      <c r="E183" s="241" t="s">
        <v>1</v>
      </c>
      <c r="F183" s="242" t="s">
        <v>292</v>
      </c>
      <c r="G183" s="240"/>
      <c r="H183" s="243">
        <v>3.3439999999999999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178</v>
      </c>
      <c r="AU183" s="249" t="s">
        <v>96</v>
      </c>
      <c r="AV183" s="13" t="s">
        <v>96</v>
      </c>
      <c r="AW183" s="13" t="s">
        <v>40</v>
      </c>
      <c r="AX183" s="13" t="s">
        <v>85</v>
      </c>
      <c r="AY183" s="249" t="s">
        <v>135</v>
      </c>
    </row>
    <row r="184" s="2" customFormat="1" ht="24.15" customHeight="1">
      <c r="A184" s="37"/>
      <c r="B184" s="38"/>
      <c r="C184" s="220" t="s">
        <v>293</v>
      </c>
      <c r="D184" s="220" t="s">
        <v>136</v>
      </c>
      <c r="E184" s="221" t="s">
        <v>294</v>
      </c>
      <c r="F184" s="222" t="s">
        <v>295</v>
      </c>
      <c r="G184" s="223" t="s">
        <v>235</v>
      </c>
      <c r="H184" s="224">
        <v>134.07499999999999</v>
      </c>
      <c r="I184" s="225"/>
      <c r="J184" s="226">
        <f>ROUND(I184*H184,2)</f>
        <v>0</v>
      </c>
      <c r="K184" s="227"/>
      <c r="L184" s="43"/>
      <c r="M184" s="228" t="s">
        <v>1</v>
      </c>
      <c r="N184" s="229" t="s">
        <v>50</v>
      </c>
      <c r="O184" s="90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2" t="s">
        <v>150</v>
      </c>
      <c r="AT184" s="232" t="s">
        <v>136</v>
      </c>
      <c r="AU184" s="232" t="s">
        <v>96</v>
      </c>
      <c r="AY184" s="15" t="s">
        <v>135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5" t="s">
        <v>93</v>
      </c>
      <c r="BK184" s="233">
        <f>ROUND(I184*H184,2)</f>
        <v>0</v>
      </c>
      <c r="BL184" s="15" t="s">
        <v>150</v>
      </c>
      <c r="BM184" s="232" t="s">
        <v>296</v>
      </c>
    </row>
    <row r="185" s="2" customFormat="1">
      <c r="A185" s="37"/>
      <c r="B185" s="38"/>
      <c r="C185" s="39"/>
      <c r="D185" s="234" t="s">
        <v>142</v>
      </c>
      <c r="E185" s="39"/>
      <c r="F185" s="235" t="s">
        <v>297</v>
      </c>
      <c r="G185" s="39"/>
      <c r="H185" s="39"/>
      <c r="I185" s="236"/>
      <c r="J185" s="39"/>
      <c r="K185" s="39"/>
      <c r="L185" s="43"/>
      <c r="M185" s="237"/>
      <c r="N185" s="23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5" t="s">
        <v>142</v>
      </c>
      <c r="AU185" s="15" t="s">
        <v>96</v>
      </c>
    </row>
    <row r="186" s="13" customFormat="1">
      <c r="A186" s="13"/>
      <c r="B186" s="239"/>
      <c r="C186" s="240"/>
      <c r="D186" s="234" t="s">
        <v>178</v>
      </c>
      <c r="E186" s="241" t="s">
        <v>1</v>
      </c>
      <c r="F186" s="242" t="s">
        <v>298</v>
      </c>
      <c r="G186" s="240"/>
      <c r="H186" s="243">
        <v>162.96100000000001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178</v>
      </c>
      <c r="AU186" s="249" t="s">
        <v>96</v>
      </c>
      <c r="AV186" s="13" t="s">
        <v>96</v>
      </c>
      <c r="AW186" s="13" t="s">
        <v>40</v>
      </c>
      <c r="AX186" s="13" t="s">
        <v>85</v>
      </c>
      <c r="AY186" s="249" t="s">
        <v>135</v>
      </c>
    </row>
    <row r="187" s="13" customFormat="1">
      <c r="A187" s="13"/>
      <c r="B187" s="239"/>
      <c r="C187" s="240"/>
      <c r="D187" s="234" t="s">
        <v>178</v>
      </c>
      <c r="E187" s="241" t="s">
        <v>1</v>
      </c>
      <c r="F187" s="242" t="s">
        <v>299</v>
      </c>
      <c r="G187" s="240"/>
      <c r="H187" s="243">
        <v>-28.885999999999999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178</v>
      </c>
      <c r="AU187" s="249" t="s">
        <v>96</v>
      </c>
      <c r="AV187" s="13" t="s">
        <v>96</v>
      </c>
      <c r="AW187" s="13" t="s">
        <v>40</v>
      </c>
      <c r="AX187" s="13" t="s">
        <v>85</v>
      </c>
      <c r="AY187" s="249" t="s">
        <v>135</v>
      </c>
    </row>
    <row r="188" s="2" customFormat="1" ht="24.15" customHeight="1">
      <c r="A188" s="37"/>
      <c r="B188" s="38"/>
      <c r="C188" s="220" t="s">
        <v>300</v>
      </c>
      <c r="D188" s="220" t="s">
        <v>136</v>
      </c>
      <c r="E188" s="221" t="s">
        <v>301</v>
      </c>
      <c r="F188" s="222" t="s">
        <v>302</v>
      </c>
      <c r="G188" s="223" t="s">
        <v>235</v>
      </c>
      <c r="H188" s="224">
        <v>7.4480000000000004</v>
      </c>
      <c r="I188" s="225"/>
      <c r="J188" s="226">
        <f>ROUND(I188*H188,2)</f>
        <v>0</v>
      </c>
      <c r="K188" s="227"/>
      <c r="L188" s="43"/>
      <c r="M188" s="228" t="s">
        <v>1</v>
      </c>
      <c r="N188" s="229" t="s">
        <v>50</v>
      </c>
      <c r="O188" s="90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2" t="s">
        <v>150</v>
      </c>
      <c r="AT188" s="232" t="s">
        <v>136</v>
      </c>
      <c r="AU188" s="232" t="s">
        <v>96</v>
      </c>
      <c r="AY188" s="15" t="s">
        <v>135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5" t="s">
        <v>93</v>
      </c>
      <c r="BK188" s="233">
        <f>ROUND(I188*H188,2)</f>
        <v>0</v>
      </c>
      <c r="BL188" s="15" t="s">
        <v>150</v>
      </c>
      <c r="BM188" s="232" t="s">
        <v>303</v>
      </c>
    </row>
    <row r="189" s="2" customFormat="1">
      <c r="A189" s="37"/>
      <c r="B189" s="38"/>
      <c r="C189" s="39"/>
      <c r="D189" s="234" t="s">
        <v>142</v>
      </c>
      <c r="E189" s="39"/>
      <c r="F189" s="235" t="s">
        <v>304</v>
      </c>
      <c r="G189" s="39"/>
      <c r="H189" s="39"/>
      <c r="I189" s="236"/>
      <c r="J189" s="39"/>
      <c r="K189" s="39"/>
      <c r="L189" s="43"/>
      <c r="M189" s="237"/>
      <c r="N189" s="238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5" t="s">
        <v>142</v>
      </c>
      <c r="AU189" s="15" t="s">
        <v>96</v>
      </c>
    </row>
    <row r="190" s="13" customFormat="1">
      <c r="A190" s="13"/>
      <c r="B190" s="239"/>
      <c r="C190" s="240"/>
      <c r="D190" s="234" t="s">
        <v>178</v>
      </c>
      <c r="E190" s="241" t="s">
        <v>1</v>
      </c>
      <c r="F190" s="242" t="s">
        <v>259</v>
      </c>
      <c r="G190" s="240"/>
      <c r="H190" s="243">
        <v>9.0530000000000008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178</v>
      </c>
      <c r="AU190" s="249" t="s">
        <v>96</v>
      </c>
      <c r="AV190" s="13" t="s">
        <v>96</v>
      </c>
      <c r="AW190" s="13" t="s">
        <v>40</v>
      </c>
      <c r="AX190" s="13" t="s">
        <v>85</v>
      </c>
      <c r="AY190" s="249" t="s">
        <v>135</v>
      </c>
    </row>
    <row r="191" s="13" customFormat="1">
      <c r="A191" s="13"/>
      <c r="B191" s="239"/>
      <c r="C191" s="240"/>
      <c r="D191" s="234" t="s">
        <v>178</v>
      </c>
      <c r="E191" s="241" t="s">
        <v>1</v>
      </c>
      <c r="F191" s="242" t="s">
        <v>260</v>
      </c>
      <c r="G191" s="240"/>
      <c r="H191" s="243">
        <v>-1.605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178</v>
      </c>
      <c r="AU191" s="249" t="s">
        <v>96</v>
      </c>
      <c r="AV191" s="13" t="s">
        <v>96</v>
      </c>
      <c r="AW191" s="13" t="s">
        <v>40</v>
      </c>
      <c r="AX191" s="13" t="s">
        <v>85</v>
      </c>
      <c r="AY191" s="249" t="s">
        <v>135</v>
      </c>
    </row>
    <row r="192" s="2" customFormat="1" ht="24.15" customHeight="1">
      <c r="A192" s="37"/>
      <c r="B192" s="38"/>
      <c r="C192" s="220" t="s">
        <v>305</v>
      </c>
      <c r="D192" s="220" t="s">
        <v>136</v>
      </c>
      <c r="E192" s="221" t="s">
        <v>306</v>
      </c>
      <c r="F192" s="222" t="s">
        <v>307</v>
      </c>
      <c r="G192" s="223" t="s">
        <v>235</v>
      </c>
      <c r="H192" s="224">
        <v>134.07499999999999</v>
      </c>
      <c r="I192" s="225"/>
      <c r="J192" s="226">
        <f>ROUND(I192*H192,2)</f>
        <v>0</v>
      </c>
      <c r="K192" s="227"/>
      <c r="L192" s="43"/>
      <c r="M192" s="228" t="s">
        <v>1</v>
      </c>
      <c r="N192" s="229" t="s">
        <v>50</v>
      </c>
      <c r="O192" s="90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2" t="s">
        <v>150</v>
      </c>
      <c r="AT192" s="232" t="s">
        <v>136</v>
      </c>
      <c r="AU192" s="232" t="s">
        <v>96</v>
      </c>
      <c r="AY192" s="15" t="s">
        <v>135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5" t="s">
        <v>93</v>
      </c>
      <c r="BK192" s="233">
        <f>ROUND(I192*H192,2)</f>
        <v>0</v>
      </c>
      <c r="BL192" s="15" t="s">
        <v>150</v>
      </c>
      <c r="BM192" s="232" t="s">
        <v>308</v>
      </c>
    </row>
    <row r="193" s="2" customFormat="1">
      <c r="A193" s="37"/>
      <c r="B193" s="38"/>
      <c r="C193" s="39"/>
      <c r="D193" s="234" t="s">
        <v>142</v>
      </c>
      <c r="E193" s="39"/>
      <c r="F193" s="235" t="s">
        <v>309</v>
      </c>
      <c r="G193" s="39"/>
      <c r="H193" s="39"/>
      <c r="I193" s="236"/>
      <c r="J193" s="39"/>
      <c r="K193" s="39"/>
      <c r="L193" s="43"/>
      <c r="M193" s="237"/>
      <c r="N193" s="238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5" t="s">
        <v>142</v>
      </c>
      <c r="AU193" s="15" t="s">
        <v>96</v>
      </c>
    </row>
    <row r="194" s="13" customFormat="1">
      <c r="A194" s="13"/>
      <c r="B194" s="239"/>
      <c r="C194" s="240"/>
      <c r="D194" s="234" t="s">
        <v>178</v>
      </c>
      <c r="E194" s="241" t="s">
        <v>1</v>
      </c>
      <c r="F194" s="242" t="s">
        <v>298</v>
      </c>
      <c r="G194" s="240"/>
      <c r="H194" s="243">
        <v>162.96100000000001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178</v>
      </c>
      <c r="AU194" s="249" t="s">
        <v>96</v>
      </c>
      <c r="AV194" s="13" t="s">
        <v>96</v>
      </c>
      <c r="AW194" s="13" t="s">
        <v>40</v>
      </c>
      <c r="AX194" s="13" t="s">
        <v>85</v>
      </c>
      <c r="AY194" s="249" t="s">
        <v>135</v>
      </c>
    </row>
    <row r="195" s="13" customFormat="1">
      <c r="A195" s="13"/>
      <c r="B195" s="239"/>
      <c r="C195" s="240"/>
      <c r="D195" s="234" t="s">
        <v>178</v>
      </c>
      <c r="E195" s="241" t="s">
        <v>1</v>
      </c>
      <c r="F195" s="242" t="s">
        <v>299</v>
      </c>
      <c r="G195" s="240"/>
      <c r="H195" s="243">
        <v>-28.885999999999999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178</v>
      </c>
      <c r="AU195" s="249" t="s">
        <v>96</v>
      </c>
      <c r="AV195" s="13" t="s">
        <v>96</v>
      </c>
      <c r="AW195" s="13" t="s">
        <v>40</v>
      </c>
      <c r="AX195" s="13" t="s">
        <v>85</v>
      </c>
      <c r="AY195" s="249" t="s">
        <v>135</v>
      </c>
    </row>
    <row r="196" s="2" customFormat="1" ht="24.15" customHeight="1">
      <c r="A196" s="37"/>
      <c r="B196" s="38"/>
      <c r="C196" s="220" t="s">
        <v>7</v>
      </c>
      <c r="D196" s="220" t="s">
        <v>136</v>
      </c>
      <c r="E196" s="221" t="s">
        <v>310</v>
      </c>
      <c r="F196" s="222" t="s">
        <v>311</v>
      </c>
      <c r="G196" s="223" t="s">
        <v>235</v>
      </c>
      <c r="H196" s="224">
        <v>28.452999999999999</v>
      </c>
      <c r="I196" s="225"/>
      <c r="J196" s="226">
        <f>ROUND(I196*H196,2)</f>
        <v>0</v>
      </c>
      <c r="K196" s="227"/>
      <c r="L196" s="43"/>
      <c r="M196" s="228" t="s">
        <v>1</v>
      </c>
      <c r="N196" s="229" t="s">
        <v>50</v>
      </c>
      <c r="O196" s="90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2" t="s">
        <v>150</v>
      </c>
      <c r="AT196" s="232" t="s">
        <v>136</v>
      </c>
      <c r="AU196" s="232" t="s">
        <v>96</v>
      </c>
      <c r="AY196" s="15" t="s">
        <v>135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5" t="s">
        <v>93</v>
      </c>
      <c r="BK196" s="233">
        <f>ROUND(I196*H196,2)</f>
        <v>0</v>
      </c>
      <c r="BL196" s="15" t="s">
        <v>150</v>
      </c>
      <c r="BM196" s="232" t="s">
        <v>312</v>
      </c>
    </row>
    <row r="197" s="2" customFormat="1">
      <c r="A197" s="37"/>
      <c r="B197" s="38"/>
      <c r="C197" s="39"/>
      <c r="D197" s="234" t="s">
        <v>142</v>
      </c>
      <c r="E197" s="39"/>
      <c r="F197" s="235" t="s">
        <v>313</v>
      </c>
      <c r="G197" s="39"/>
      <c r="H197" s="39"/>
      <c r="I197" s="236"/>
      <c r="J197" s="39"/>
      <c r="K197" s="39"/>
      <c r="L197" s="43"/>
      <c r="M197" s="237"/>
      <c r="N197" s="238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5" t="s">
        <v>142</v>
      </c>
      <c r="AU197" s="15" t="s">
        <v>96</v>
      </c>
    </row>
    <row r="198" s="13" customFormat="1">
      <c r="A198" s="13"/>
      <c r="B198" s="239"/>
      <c r="C198" s="240"/>
      <c r="D198" s="234" t="s">
        <v>178</v>
      </c>
      <c r="E198" s="241" t="s">
        <v>1</v>
      </c>
      <c r="F198" s="242" t="s">
        <v>314</v>
      </c>
      <c r="G198" s="240"/>
      <c r="H198" s="243">
        <v>-7.7779999999999996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178</v>
      </c>
      <c r="AU198" s="249" t="s">
        <v>96</v>
      </c>
      <c r="AV198" s="13" t="s">
        <v>96</v>
      </c>
      <c r="AW198" s="13" t="s">
        <v>40</v>
      </c>
      <c r="AX198" s="13" t="s">
        <v>85</v>
      </c>
      <c r="AY198" s="249" t="s">
        <v>135</v>
      </c>
    </row>
    <row r="199" s="13" customFormat="1">
      <c r="A199" s="13"/>
      <c r="B199" s="239"/>
      <c r="C199" s="240"/>
      <c r="D199" s="234" t="s">
        <v>178</v>
      </c>
      <c r="E199" s="241" t="s">
        <v>1</v>
      </c>
      <c r="F199" s="242" t="s">
        <v>315</v>
      </c>
      <c r="G199" s="240"/>
      <c r="H199" s="243">
        <v>36.231000000000002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178</v>
      </c>
      <c r="AU199" s="249" t="s">
        <v>96</v>
      </c>
      <c r="AV199" s="13" t="s">
        <v>96</v>
      </c>
      <c r="AW199" s="13" t="s">
        <v>40</v>
      </c>
      <c r="AX199" s="13" t="s">
        <v>85</v>
      </c>
      <c r="AY199" s="249" t="s">
        <v>135</v>
      </c>
    </row>
    <row r="200" s="2" customFormat="1" ht="24.15" customHeight="1">
      <c r="A200" s="37"/>
      <c r="B200" s="38"/>
      <c r="C200" s="220" t="s">
        <v>316</v>
      </c>
      <c r="D200" s="220" t="s">
        <v>136</v>
      </c>
      <c r="E200" s="221" t="s">
        <v>317</v>
      </c>
      <c r="F200" s="222" t="s">
        <v>318</v>
      </c>
      <c r="G200" s="223" t="s">
        <v>235</v>
      </c>
      <c r="H200" s="224">
        <v>284.52999999999997</v>
      </c>
      <c r="I200" s="225"/>
      <c r="J200" s="226">
        <f>ROUND(I200*H200,2)</f>
        <v>0</v>
      </c>
      <c r="K200" s="227"/>
      <c r="L200" s="43"/>
      <c r="M200" s="228" t="s">
        <v>1</v>
      </c>
      <c r="N200" s="229" t="s">
        <v>50</v>
      </c>
      <c r="O200" s="90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2" t="s">
        <v>150</v>
      </c>
      <c r="AT200" s="232" t="s">
        <v>136</v>
      </c>
      <c r="AU200" s="232" t="s">
        <v>96</v>
      </c>
      <c r="AY200" s="15" t="s">
        <v>135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5" t="s">
        <v>93</v>
      </c>
      <c r="BK200" s="233">
        <f>ROUND(I200*H200,2)</f>
        <v>0</v>
      </c>
      <c r="BL200" s="15" t="s">
        <v>150</v>
      </c>
      <c r="BM200" s="232" t="s">
        <v>319</v>
      </c>
    </row>
    <row r="201" s="2" customFormat="1">
      <c r="A201" s="37"/>
      <c r="B201" s="38"/>
      <c r="C201" s="39"/>
      <c r="D201" s="234" t="s">
        <v>142</v>
      </c>
      <c r="E201" s="39"/>
      <c r="F201" s="235" t="s">
        <v>320</v>
      </c>
      <c r="G201" s="39"/>
      <c r="H201" s="39"/>
      <c r="I201" s="236"/>
      <c r="J201" s="39"/>
      <c r="K201" s="39"/>
      <c r="L201" s="43"/>
      <c r="M201" s="237"/>
      <c r="N201" s="238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5" t="s">
        <v>142</v>
      </c>
      <c r="AU201" s="15" t="s">
        <v>96</v>
      </c>
    </row>
    <row r="202" s="13" customFormat="1">
      <c r="A202" s="13"/>
      <c r="B202" s="239"/>
      <c r="C202" s="240"/>
      <c r="D202" s="234" t="s">
        <v>178</v>
      </c>
      <c r="E202" s="241" t="s">
        <v>1</v>
      </c>
      <c r="F202" s="242" t="s">
        <v>321</v>
      </c>
      <c r="G202" s="240"/>
      <c r="H202" s="243">
        <v>284.52999999999997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178</v>
      </c>
      <c r="AU202" s="249" t="s">
        <v>96</v>
      </c>
      <c r="AV202" s="13" t="s">
        <v>96</v>
      </c>
      <c r="AW202" s="13" t="s">
        <v>40</v>
      </c>
      <c r="AX202" s="13" t="s">
        <v>85</v>
      </c>
      <c r="AY202" s="249" t="s">
        <v>135</v>
      </c>
    </row>
    <row r="203" s="2" customFormat="1" ht="24.15" customHeight="1">
      <c r="A203" s="37"/>
      <c r="B203" s="38"/>
      <c r="C203" s="220" t="s">
        <v>322</v>
      </c>
      <c r="D203" s="220" t="s">
        <v>136</v>
      </c>
      <c r="E203" s="221" t="s">
        <v>323</v>
      </c>
      <c r="F203" s="222" t="s">
        <v>324</v>
      </c>
      <c r="G203" s="223" t="s">
        <v>235</v>
      </c>
      <c r="H203" s="224">
        <v>7.4480000000000004</v>
      </c>
      <c r="I203" s="225"/>
      <c r="J203" s="226">
        <f>ROUND(I203*H203,2)</f>
        <v>0</v>
      </c>
      <c r="K203" s="227"/>
      <c r="L203" s="43"/>
      <c r="M203" s="228" t="s">
        <v>1</v>
      </c>
      <c r="N203" s="229" t="s">
        <v>50</v>
      </c>
      <c r="O203" s="90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2" t="s">
        <v>150</v>
      </c>
      <c r="AT203" s="232" t="s">
        <v>136</v>
      </c>
      <c r="AU203" s="232" t="s">
        <v>96</v>
      </c>
      <c r="AY203" s="15" t="s">
        <v>135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5" t="s">
        <v>93</v>
      </c>
      <c r="BK203" s="233">
        <f>ROUND(I203*H203,2)</f>
        <v>0</v>
      </c>
      <c r="BL203" s="15" t="s">
        <v>150</v>
      </c>
      <c r="BM203" s="232" t="s">
        <v>325</v>
      </c>
    </row>
    <row r="204" s="2" customFormat="1">
      <c r="A204" s="37"/>
      <c r="B204" s="38"/>
      <c r="C204" s="39"/>
      <c r="D204" s="234" t="s">
        <v>142</v>
      </c>
      <c r="E204" s="39"/>
      <c r="F204" s="235" t="s">
        <v>326</v>
      </c>
      <c r="G204" s="39"/>
      <c r="H204" s="39"/>
      <c r="I204" s="236"/>
      <c r="J204" s="39"/>
      <c r="K204" s="39"/>
      <c r="L204" s="43"/>
      <c r="M204" s="237"/>
      <c r="N204" s="238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5" t="s">
        <v>142</v>
      </c>
      <c r="AU204" s="15" t="s">
        <v>96</v>
      </c>
    </row>
    <row r="205" s="13" customFormat="1">
      <c r="A205" s="13"/>
      <c r="B205" s="239"/>
      <c r="C205" s="240"/>
      <c r="D205" s="234" t="s">
        <v>178</v>
      </c>
      <c r="E205" s="241" t="s">
        <v>1</v>
      </c>
      <c r="F205" s="242" t="s">
        <v>259</v>
      </c>
      <c r="G205" s="240"/>
      <c r="H205" s="243">
        <v>9.0530000000000008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178</v>
      </c>
      <c r="AU205" s="249" t="s">
        <v>96</v>
      </c>
      <c r="AV205" s="13" t="s">
        <v>96</v>
      </c>
      <c r="AW205" s="13" t="s">
        <v>40</v>
      </c>
      <c r="AX205" s="13" t="s">
        <v>85</v>
      </c>
      <c r="AY205" s="249" t="s">
        <v>135</v>
      </c>
    </row>
    <row r="206" s="13" customFormat="1">
      <c r="A206" s="13"/>
      <c r="B206" s="239"/>
      <c r="C206" s="240"/>
      <c r="D206" s="234" t="s">
        <v>178</v>
      </c>
      <c r="E206" s="241" t="s">
        <v>1</v>
      </c>
      <c r="F206" s="242" t="s">
        <v>260</v>
      </c>
      <c r="G206" s="240"/>
      <c r="H206" s="243">
        <v>-1.605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178</v>
      </c>
      <c r="AU206" s="249" t="s">
        <v>96</v>
      </c>
      <c r="AV206" s="13" t="s">
        <v>96</v>
      </c>
      <c r="AW206" s="13" t="s">
        <v>40</v>
      </c>
      <c r="AX206" s="13" t="s">
        <v>85</v>
      </c>
      <c r="AY206" s="249" t="s">
        <v>135</v>
      </c>
    </row>
    <row r="207" s="2" customFormat="1" ht="24.15" customHeight="1">
      <c r="A207" s="37"/>
      <c r="B207" s="38"/>
      <c r="C207" s="220" t="s">
        <v>327</v>
      </c>
      <c r="D207" s="220" t="s">
        <v>136</v>
      </c>
      <c r="E207" s="221" t="s">
        <v>328</v>
      </c>
      <c r="F207" s="222" t="s">
        <v>329</v>
      </c>
      <c r="G207" s="223" t="s">
        <v>235</v>
      </c>
      <c r="H207" s="224">
        <v>74.480000000000004</v>
      </c>
      <c r="I207" s="225"/>
      <c r="J207" s="226">
        <f>ROUND(I207*H207,2)</f>
        <v>0</v>
      </c>
      <c r="K207" s="227"/>
      <c r="L207" s="43"/>
      <c r="M207" s="228" t="s">
        <v>1</v>
      </c>
      <c r="N207" s="229" t="s">
        <v>50</v>
      </c>
      <c r="O207" s="90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2" t="s">
        <v>150</v>
      </c>
      <c r="AT207" s="232" t="s">
        <v>136</v>
      </c>
      <c r="AU207" s="232" t="s">
        <v>96</v>
      </c>
      <c r="AY207" s="15" t="s">
        <v>135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5" t="s">
        <v>93</v>
      </c>
      <c r="BK207" s="233">
        <f>ROUND(I207*H207,2)</f>
        <v>0</v>
      </c>
      <c r="BL207" s="15" t="s">
        <v>150</v>
      </c>
      <c r="BM207" s="232" t="s">
        <v>330</v>
      </c>
    </row>
    <row r="208" s="2" customFormat="1">
      <c r="A208" s="37"/>
      <c r="B208" s="38"/>
      <c r="C208" s="39"/>
      <c r="D208" s="234" t="s">
        <v>142</v>
      </c>
      <c r="E208" s="39"/>
      <c r="F208" s="235" t="s">
        <v>331</v>
      </c>
      <c r="G208" s="39"/>
      <c r="H208" s="39"/>
      <c r="I208" s="236"/>
      <c r="J208" s="39"/>
      <c r="K208" s="39"/>
      <c r="L208" s="43"/>
      <c r="M208" s="237"/>
      <c r="N208" s="238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5" t="s">
        <v>142</v>
      </c>
      <c r="AU208" s="15" t="s">
        <v>96</v>
      </c>
    </row>
    <row r="209" s="13" customFormat="1">
      <c r="A209" s="13"/>
      <c r="B209" s="239"/>
      <c r="C209" s="240"/>
      <c r="D209" s="234" t="s">
        <v>178</v>
      </c>
      <c r="E209" s="241" t="s">
        <v>1</v>
      </c>
      <c r="F209" s="242" t="s">
        <v>332</v>
      </c>
      <c r="G209" s="240"/>
      <c r="H209" s="243">
        <v>74.480000000000004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178</v>
      </c>
      <c r="AU209" s="249" t="s">
        <v>96</v>
      </c>
      <c r="AV209" s="13" t="s">
        <v>96</v>
      </c>
      <c r="AW209" s="13" t="s">
        <v>40</v>
      </c>
      <c r="AX209" s="13" t="s">
        <v>93</v>
      </c>
      <c r="AY209" s="249" t="s">
        <v>135</v>
      </c>
    </row>
    <row r="210" s="2" customFormat="1" ht="14.4" customHeight="1">
      <c r="A210" s="37"/>
      <c r="B210" s="38"/>
      <c r="C210" s="220" t="s">
        <v>333</v>
      </c>
      <c r="D210" s="220" t="s">
        <v>136</v>
      </c>
      <c r="E210" s="221" t="s">
        <v>334</v>
      </c>
      <c r="F210" s="222" t="s">
        <v>335</v>
      </c>
      <c r="G210" s="223" t="s">
        <v>235</v>
      </c>
      <c r="H210" s="224">
        <v>36.231000000000002</v>
      </c>
      <c r="I210" s="225"/>
      <c r="J210" s="226">
        <f>ROUND(I210*H210,2)</f>
        <v>0</v>
      </c>
      <c r="K210" s="227"/>
      <c r="L210" s="43"/>
      <c r="M210" s="228" t="s">
        <v>1</v>
      </c>
      <c r="N210" s="229" t="s">
        <v>50</v>
      </c>
      <c r="O210" s="90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2" t="s">
        <v>150</v>
      </c>
      <c r="AT210" s="232" t="s">
        <v>136</v>
      </c>
      <c r="AU210" s="232" t="s">
        <v>96</v>
      </c>
      <c r="AY210" s="15" t="s">
        <v>135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5" t="s">
        <v>93</v>
      </c>
      <c r="BK210" s="233">
        <f>ROUND(I210*H210,2)</f>
        <v>0</v>
      </c>
      <c r="BL210" s="15" t="s">
        <v>150</v>
      </c>
      <c r="BM210" s="232" t="s">
        <v>336</v>
      </c>
    </row>
    <row r="211" s="2" customFormat="1">
      <c r="A211" s="37"/>
      <c r="B211" s="38"/>
      <c r="C211" s="39"/>
      <c r="D211" s="234" t="s">
        <v>142</v>
      </c>
      <c r="E211" s="39"/>
      <c r="F211" s="235" t="s">
        <v>335</v>
      </c>
      <c r="G211" s="39"/>
      <c r="H211" s="39"/>
      <c r="I211" s="236"/>
      <c r="J211" s="39"/>
      <c r="K211" s="39"/>
      <c r="L211" s="43"/>
      <c r="M211" s="237"/>
      <c r="N211" s="238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5" t="s">
        <v>142</v>
      </c>
      <c r="AU211" s="15" t="s">
        <v>96</v>
      </c>
    </row>
    <row r="212" s="13" customFormat="1">
      <c r="A212" s="13"/>
      <c r="B212" s="239"/>
      <c r="C212" s="240"/>
      <c r="D212" s="234" t="s">
        <v>178</v>
      </c>
      <c r="E212" s="241" t="s">
        <v>1</v>
      </c>
      <c r="F212" s="242" t="s">
        <v>315</v>
      </c>
      <c r="G212" s="240"/>
      <c r="H212" s="243">
        <v>36.231000000000002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178</v>
      </c>
      <c r="AU212" s="249" t="s">
        <v>96</v>
      </c>
      <c r="AV212" s="13" t="s">
        <v>96</v>
      </c>
      <c r="AW212" s="13" t="s">
        <v>40</v>
      </c>
      <c r="AX212" s="13" t="s">
        <v>85</v>
      </c>
      <c r="AY212" s="249" t="s">
        <v>135</v>
      </c>
    </row>
    <row r="213" s="2" customFormat="1" ht="24.15" customHeight="1">
      <c r="A213" s="37"/>
      <c r="B213" s="38"/>
      <c r="C213" s="220" t="s">
        <v>337</v>
      </c>
      <c r="D213" s="220" t="s">
        <v>136</v>
      </c>
      <c r="E213" s="221" t="s">
        <v>338</v>
      </c>
      <c r="F213" s="222" t="s">
        <v>339</v>
      </c>
      <c r="G213" s="223" t="s">
        <v>219</v>
      </c>
      <c r="H213" s="224">
        <v>72.462000000000003</v>
      </c>
      <c r="I213" s="225"/>
      <c r="J213" s="226">
        <f>ROUND(I213*H213,2)</f>
        <v>0</v>
      </c>
      <c r="K213" s="227"/>
      <c r="L213" s="43"/>
      <c r="M213" s="228" t="s">
        <v>1</v>
      </c>
      <c r="N213" s="229" t="s">
        <v>50</v>
      </c>
      <c r="O213" s="90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2" t="s">
        <v>150</v>
      </c>
      <c r="AT213" s="232" t="s">
        <v>136</v>
      </c>
      <c r="AU213" s="232" t="s">
        <v>96</v>
      </c>
      <c r="AY213" s="15" t="s">
        <v>135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5" t="s">
        <v>93</v>
      </c>
      <c r="BK213" s="233">
        <f>ROUND(I213*H213,2)</f>
        <v>0</v>
      </c>
      <c r="BL213" s="15" t="s">
        <v>150</v>
      </c>
      <c r="BM213" s="232" t="s">
        <v>340</v>
      </c>
    </row>
    <row r="214" s="2" customFormat="1">
      <c r="A214" s="37"/>
      <c r="B214" s="38"/>
      <c r="C214" s="39"/>
      <c r="D214" s="234" t="s">
        <v>142</v>
      </c>
      <c r="E214" s="39"/>
      <c r="F214" s="235" t="s">
        <v>341</v>
      </c>
      <c r="G214" s="39"/>
      <c r="H214" s="39"/>
      <c r="I214" s="236"/>
      <c r="J214" s="39"/>
      <c r="K214" s="39"/>
      <c r="L214" s="43"/>
      <c r="M214" s="237"/>
      <c r="N214" s="238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5" t="s">
        <v>142</v>
      </c>
      <c r="AU214" s="15" t="s">
        <v>96</v>
      </c>
    </row>
    <row r="215" s="13" customFormat="1">
      <c r="A215" s="13"/>
      <c r="B215" s="239"/>
      <c r="C215" s="240"/>
      <c r="D215" s="234" t="s">
        <v>178</v>
      </c>
      <c r="E215" s="241" t="s">
        <v>1</v>
      </c>
      <c r="F215" s="242" t="s">
        <v>342</v>
      </c>
      <c r="G215" s="240"/>
      <c r="H215" s="243">
        <v>72.462000000000003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178</v>
      </c>
      <c r="AU215" s="249" t="s">
        <v>96</v>
      </c>
      <c r="AV215" s="13" t="s">
        <v>96</v>
      </c>
      <c r="AW215" s="13" t="s">
        <v>40</v>
      </c>
      <c r="AX215" s="13" t="s">
        <v>85</v>
      </c>
      <c r="AY215" s="249" t="s">
        <v>135</v>
      </c>
    </row>
    <row r="216" s="2" customFormat="1" ht="24.15" customHeight="1">
      <c r="A216" s="37"/>
      <c r="B216" s="38"/>
      <c r="C216" s="220" t="s">
        <v>343</v>
      </c>
      <c r="D216" s="220" t="s">
        <v>136</v>
      </c>
      <c r="E216" s="221" t="s">
        <v>344</v>
      </c>
      <c r="F216" s="222" t="s">
        <v>345</v>
      </c>
      <c r="G216" s="223" t="s">
        <v>235</v>
      </c>
      <c r="H216" s="224">
        <v>44.366</v>
      </c>
      <c r="I216" s="225"/>
      <c r="J216" s="226">
        <f>ROUND(I216*H216,2)</f>
        <v>0</v>
      </c>
      <c r="K216" s="227"/>
      <c r="L216" s="43"/>
      <c r="M216" s="228" t="s">
        <v>1</v>
      </c>
      <c r="N216" s="229" t="s">
        <v>50</v>
      </c>
      <c r="O216" s="90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2" t="s">
        <v>150</v>
      </c>
      <c r="AT216" s="232" t="s">
        <v>136</v>
      </c>
      <c r="AU216" s="232" t="s">
        <v>96</v>
      </c>
      <c r="AY216" s="15" t="s">
        <v>135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5" t="s">
        <v>93</v>
      </c>
      <c r="BK216" s="233">
        <f>ROUND(I216*H216,2)</f>
        <v>0</v>
      </c>
      <c r="BL216" s="15" t="s">
        <v>150</v>
      </c>
      <c r="BM216" s="232" t="s">
        <v>346</v>
      </c>
    </row>
    <row r="217" s="2" customFormat="1">
      <c r="A217" s="37"/>
      <c r="B217" s="38"/>
      <c r="C217" s="39"/>
      <c r="D217" s="234" t="s">
        <v>142</v>
      </c>
      <c r="E217" s="39"/>
      <c r="F217" s="235" t="s">
        <v>347</v>
      </c>
      <c r="G217" s="39"/>
      <c r="H217" s="39"/>
      <c r="I217" s="236"/>
      <c r="J217" s="39"/>
      <c r="K217" s="39"/>
      <c r="L217" s="43"/>
      <c r="M217" s="237"/>
      <c r="N217" s="238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5" t="s">
        <v>142</v>
      </c>
      <c r="AU217" s="15" t="s">
        <v>96</v>
      </c>
    </row>
    <row r="218" s="13" customFormat="1">
      <c r="A218" s="13"/>
      <c r="B218" s="239"/>
      <c r="C218" s="240"/>
      <c r="D218" s="234" t="s">
        <v>178</v>
      </c>
      <c r="E218" s="241" t="s">
        <v>1</v>
      </c>
      <c r="F218" s="242" t="s">
        <v>348</v>
      </c>
      <c r="G218" s="240"/>
      <c r="H218" s="243">
        <v>90.534000000000006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178</v>
      </c>
      <c r="AU218" s="249" t="s">
        <v>96</v>
      </c>
      <c r="AV218" s="13" t="s">
        <v>96</v>
      </c>
      <c r="AW218" s="13" t="s">
        <v>40</v>
      </c>
      <c r="AX218" s="13" t="s">
        <v>85</v>
      </c>
      <c r="AY218" s="249" t="s">
        <v>135</v>
      </c>
    </row>
    <row r="219" s="13" customFormat="1">
      <c r="A219" s="13"/>
      <c r="B219" s="239"/>
      <c r="C219" s="240"/>
      <c r="D219" s="234" t="s">
        <v>178</v>
      </c>
      <c r="E219" s="241" t="s">
        <v>1</v>
      </c>
      <c r="F219" s="242" t="s">
        <v>349</v>
      </c>
      <c r="G219" s="240"/>
      <c r="H219" s="243">
        <v>-16.047999999999998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178</v>
      </c>
      <c r="AU219" s="249" t="s">
        <v>96</v>
      </c>
      <c r="AV219" s="13" t="s">
        <v>96</v>
      </c>
      <c r="AW219" s="13" t="s">
        <v>40</v>
      </c>
      <c r="AX219" s="13" t="s">
        <v>85</v>
      </c>
      <c r="AY219" s="249" t="s">
        <v>135</v>
      </c>
    </row>
    <row r="220" s="13" customFormat="1">
      <c r="A220" s="13"/>
      <c r="B220" s="239"/>
      <c r="C220" s="240"/>
      <c r="D220" s="234" t="s">
        <v>178</v>
      </c>
      <c r="E220" s="241" t="s">
        <v>1</v>
      </c>
      <c r="F220" s="242" t="s">
        <v>350</v>
      </c>
      <c r="G220" s="240"/>
      <c r="H220" s="243">
        <v>-30.120000000000001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178</v>
      </c>
      <c r="AU220" s="249" t="s">
        <v>96</v>
      </c>
      <c r="AV220" s="13" t="s">
        <v>96</v>
      </c>
      <c r="AW220" s="13" t="s">
        <v>40</v>
      </c>
      <c r="AX220" s="13" t="s">
        <v>85</v>
      </c>
      <c r="AY220" s="249" t="s">
        <v>135</v>
      </c>
    </row>
    <row r="221" s="2" customFormat="1" ht="24.15" customHeight="1">
      <c r="A221" s="37"/>
      <c r="B221" s="38"/>
      <c r="C221" s="220" t="s">
        <v>351</v>
      </c>
      <c r="D221" s="220" t="s">
        <v>136</v>
      </c>
      <c r="E221" s="221" t="s">
        <v>352</v>
      </c>
      <c r="F221" s="222" t="s">
        <v>353</v>
      </c>
      <c r="G221" s="223" t="s">
        <v>235</v>
      </c>
      <c r="H221" s="224">
        <v>21.817</v>
      </c>
      <c r="I221" s="225"/>
      <c r="J221" s="226">
        <f>ROUND(I221*H221,2)</f>
        <v>0</v>
      </c>
      <c r="K221" s="227"/>
      <c r="L221" s="43"/>
      <c r="M221" s="228" t="s">
        <v>1</v>
      </c>
      <c r="N221" s="229" t="s">
        <v>50</v>
      </c>
      <c r="O221" s="90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2" t="s">
        <v>150</v>
      </c>
      <c r="AT221" s="232" t="s">
        <v>136</v>
      </c>
      <c r="AU221" s="232" t="s">
        <v>96</v>
      </c>
      <c r="AY221" s="15" t="s">
        <v>135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5" t="s">
        <v>93</v>
      </c>
      <c r="BK221" s="233">
        <f>ROUND(I221*H221,2)</f>
        <v>0</v>
      </c>
      <c r="BL221" s="15" t="s">
        <v>150</v>
      </c>
      <c r="BM221" s="232" t="s">
        <v>354</v>
      </c>
    </row>
    <row r="222" s="2" customFormat="1">
      <c r="A222" s="37"/>
      <c r="B222" s="38"/>
      <c r="C222" s="39"/>
      <c r="D222" s="234" t="s">
        <v>142</v>
      </c>
      <c r="E222" s="39"/>
      <c r="F222" s="235" t="s">
        <v>355</v>
      </c>
      <c r="G222" s="39"/>
      <c r="H222" s="39"/>
      <c r="I222" s="236"/>
      <c r="J222" s="39"/>
      <c r="K222" s="39"/>
      <c r="L222" s="43"/>
      <c r="M222" s="237"/>
      <c r="N222" s="238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5" t="s">
        <v>142</v>
      </c>
      <c r="AU222" s="15" t="s">
        <v>96</v>
      </c>
    </row>
    <row r="223" s="13" customFormat="1">
      <c r="A223" s="13"/>
      <c r="B223" s="239"/>
      <c r="C223" s="240"/>
      <c r="D223" s="234" t="s">
        <v>178</v>
      </c>
      <c r="E223" s="241" t="s">
        <v>1</v>
      </c>
      <c r="F223" s="242" t="s">
        <v>356</v>
      </c>
      <c r="G223" s="240"/>
      <c r="H223" s="243">
        <v>-0.47899999999999998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178</v>
      </c>
      <c r="AU223" s="249" t="s">
        <v>96</v>
      </c>
      <c r="AV223" s="13" t="s">
        <v>96</v>
      </c>
      <c r="AW223" s="13" t="s">
        <v>40</v>
      </c>
      <c r="AX223" s="13" t="s">
        <v>85</v>
      </c>
      <c r="AY223" s="249" t="s">
        <v>135</v>
      </c>
    </row>
    <row r="224" s="13" customFormat="1">
      <c r="A224" s="13"/>
      <c r="B224" s="239"/>
      <c r="C224" s="240"/>
      <c r="D224" s="234" t="s">
        <v>178</v>
      </c>
      <c r="E224" s="241" t="s">
        <v>1</v>
      </c>
      <c r="F224" s="242" t="s">
        <v>357</v>
      </c>
      <c r="G224" s="240"/>
      <c r="H224" s="243">
        <v>22.295999999999999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178</v>
      </c>
      <c r="AU224" s="249" t="s">
        <v>96</v>
      </c>
      <c r="AV224" s="13" t="s">
        <v>96</v>
      </c>
      <c r="AW224" s="13" t="s">
        <v>40</v>
      </c>
      <c r="AX224" s="13" t="s">
        <v>85</v>
      </c>
      <c r="AY224" s="249" t="s">
        <v>135</v>
      </c>
    </row>
    <row r="225" s="2" customFormat="1" ht="24.15" customHeight="1">
      <c r="A225" s="37"/>
      <c r="B225" s="38"/>
      <c r="C225" s="220" t="s">
        <v>358</v>
      </c>
      <c r="D225" s="220" t="s">
        <v>136</v>
      </c>
      <c r="E225" s="221" t="s">
        <v>359</v>
      </c>
      <c r="F225" s="222" t="s">
        <v>360</v>
      </c>
      <c r="G225" s="223" t="s">
        <v>203</v>
      </c>
      <c r="H225" s="224">
        <v>37.950000000000003</v>
      </c>
      <c r="I225" s="225"/>
      <c r="J225" s="226">
        <f>ROUND(I225*H225,2)</f>
        <v>0</v>
      </c>
      <c r="K225" s="227"/>
      <c r="L225" s="43"/>
      <c r="M225" s="228" t="s">
        <v>1</v>
      </c>
      <c r="N225" s="229" t="s">
        <v>50</v>
      </c>
      <c r="O225" s="90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2" t="s">
        <v>150</v>
      </c>
      <c r="AT225" s="232" t="s">
        <v>136</v>
      </c>
      <c r="AU225" s="232" t="s">
        <v>96</v>
      </c>
      <c r="AY225" s="15" t="s">
        <v>135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5" t="s">
        <v>93</v>
      </c>
      <c r="BK225" s="233">
        <f>ROUND(I225*H225,2)</f>
        <v>0</v>
      </c>
      <c r="BL225" s="15" t="s">
        <v>150</v>
      </c>
      <c r="BM225" s="232" t="s">
        <v>361</v>
      </c>
    </row>
    <row r="226" s="2" customFormat="1">
      <c r="A226" s="37"/>
      <c r="B226" s="38"/>
      <c r="C226" s="39"/>
      <c r="D226" s="234" t="s">
        <v>142</v>
      </c>
      <c r="E226" s="39"/>
      <c r="F226" s="235" t="s">
        <v>362</v>
      </c>
      <c r="G226" s="39"/>
      <c r="H226" s="39"/>
      <c r="I226" s="236"/>
      <c r="J226" s="39"/>
      <c r="K226" s="39"/>
      <c r="L226" s="43"/>
      <c r="M226" s="237"/>
      <c r="N226" s="238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5" t="s">
        <v>142</v>
      </c>
      <c r="AU226" s="15" t="s">
        <v>96</v>
      </c>
    </row>
    <row r="227" s="13" customFormat="1">
      <c r="A227" s="13"/>
      <c r="B227" s="239"/>
      <c r="C227" s="240"/>
      <c r="D227" s="234" t="s">
        <v>178</v>
      </c>
      <c r="E227" s="241" t="s">
        <v>1</v>
      </c>
      <c r="F227" s="242" t="s">
        <v>363</v>
      </c>
      <c r="G227" s="240"/>
      <c r="H227" s="243">
        <v>37.950000000000003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178</v>
      </c>
      <c r="AU227" s="249" t="s">
        <v>96</v>
      </c>
      <c r="AV227" s="13" t="s">
        <v>96</v>
      </c>
      <c r="AW227" s="13" t="s">
        <v>40</v>
      </c>
      <c r="AX227" s="13" t="s">
        <v>93</v>
      </c>
      <c r="AY227" s="249" t="s">
        <v>135</v>
      </c>
    </row>
    <row r="228" s="12" customFormat="1" ht="22.8" customHeight="1">
      <c r="A228" s="12"/>
      <c r="B228" s="204"/>
      <c r="C228" s="205"/>
      <c r="D228" s="206" t="s">
        <v>84</v>
      </c>
      <c r="E228" s="218" t="s">
        <v>150</v>
      </c>
      <c r="F228" s="218" t="s">
        <v>364</v>
      </c>
      <c r="G228" s="205"/>
      <c r="H228" s="205"/>
      <c r="I228" s="208"/>
      <c r="J228" s="219">
        <f>BK228</f>
        <v>0</v>
      </c>
      <c r="K228" s="205"/>
      <c r="L228" s="210"/>
      <c r="M228" s="211"/>
      <c r="N228" s="212"/>
      <c r="O228" s="212"/>
      <c r="P228" s="213">
        <f>SUM(P229:P237)</f>
        <v>0</v>
      </c>
      <c r="Q228" s="212"/>
      <c r="R228" s="213">
        <f>SUM(R229:R237)</f>
        <v>10.2860511</v>
      </c>
      <c r="S228" s="212"/>
      <c r="T228" s="214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5" t="s">
        <v>93</v>
      </c>
      <c r="AT228" s="216" t="s">
        <v>84</v>
      </c>
      <c r="AU228" s="216" t="s">
        <v>93</v>
      </c>
      <c r="AY228" s="215" t="s">
        <v>135</v>
      </c>
      <c r="BK228" s="217">
        <f>SUM(BK229:BK237)</f>
        <v>0</v>
      </c>
    </row>
    <row r="229" s="2" customFormat="1" ht="14.4" customHeight="1">
      <c r="A229" s="37"/>
      <c r="B229" s="38"/>
      <c r="C229" s="220" t="s">
        <v>365</v>
      </c>
      <c r="D229" s="220" t="s">
        <v>136</v>
      </c>
      <c r="E229" s="221" t="s">
        <v>366</v>
      </c>
      <c r="F229" s="222" t="s">
        <v>367</v>
      </c>
      <c r="G229" s="223" t="s">
        <v>235</v>
      </c>
      <c r="H229" s="224">
        <v>5.4299999999999997</v>
      </c>
      <c r="I229" s="225"/>
      <c r="J229" s="226">
        <f>ROUND(I229*H229,2)</f>
        <v>0</v>
      </c>
      <c r="K229" s="227"/>
      <c r="L229" s="43"/>
      <c r="M229" s="228" t="s">
        <v>1</v>
      </c>
      <c r="N229" s="229" t="s">
        <v>50</v>
      </c>
      <c r="O229" s="90"/>
      <c r="P229" s="230">
        <f>O229*H229</f>
        <v>0</v>
      </c>
      <c r="Q229" s="230">
        <v>1.8907700000000001</v>
      </c>
      <c r="R229" s="230">
        <f>Q229*H229</f>
        <v>10.266881099999999</v>
      </c>
      <c r="S229" s="230">
        <v>0</v>
      </c>
      <c r="T229" s="23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2" t="s">
        <v>150</v>
      </c>
      <c r="AT229" s="232" t="s">
        <v>136</v>
      </c>
      <c r="AU229" s="232" t="s">
        <v>96</v>
      </c>
      <c r="AY229" s="15" t="s">
        <v>135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5" t="s">
        <v>93</v>
      </c>
      <c r="BK229" s="233">
        <f>ROUND(I229*H229,2)</f>
        <v>0</v>
      </c>
      <c r="BL229" s="15" t="s">
        <v>150</v>
      </c>
      <c r="BM229" s="232" t="s">
        <v>368</v>
      </c>
    </row>
    <row r="230" s="2" customFormat="1">
      <c r="A230" s="37"/>
      <c r="B230" s="38"/>
      <c r="C230" s="39"/>
      <c r="D230" s="234" t="s">
        <v>142</v>
      </c>
      <c r="E230" s="39"/>
      <c r="F230" s="235" t="s">
        <v>369</v>
      </c>
      <c r="G230" s="39"/>
      <c r="H230" s="39"/>
      <c r="I230" s="236"/>
      <c r="J230" s="39"/>
      <c r="K230" s="39"/>
      <c r="L230" s="43"/>
      <c r="M230" s="237"/>
      <c r="N230" s="238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5" t="s">
        <v>142</v>
      </c>
      <c r="AU230" s="15" t="s">
        <v>96</v>
      </c>
    </row>
    <row r="231" s="13" customFormat="1">
      <c r="A231" s="13"/>
      <c r="B231" s="239"/>
      <c r="C231" s="240"/>
      <c r="D231" s="234" t="s">
        <v>178</v>
      </c>
      <c r="E231" s="241" t="s">
        <v>1</v>
      </c>
      <c r="F231" s="242" t="s">
        <v>370</v>
      </c>
      <c r="G231" s="240"/>
      <c r="H231" s="243">
        <v>5.4299999999999997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178</v>
      </c>
      <c r="AU231" s="249" t="s">
        <v>96</v>
      </c>
      <c r="AV231" s="13" t="s">
        <v>96</v>
      </c>
      <c r="AW231" s="13" t="s">
        <v>40</v>
      </c>
      <c r="AX231" s="13" t="s">
        <v>93</v>
      </c>
      <c r="AY231" s="249" t="s">
        <v>135</v>
      </c>
    </row>
    <row r="232" s="2" customFormat="1" ht="24.15" customHeight="1">
      <c r="A232" s="37"/>
      <c r="B232" s="38"/>
      <c r="C232" s="220" t="s">
        <v>371</v>
      </c>
      <c r="D232" s="220" t="s">
        <v>136</v>
      </c>
      <c r="E232" s="221" t="s">
        <v>372</v>
      </c>
      <c r="F232" s="222" t="s">
        <v>373</v>
      </c>
      <c r="G232" s="223" t="s">
        <v>235</v>
      </c>
      <c r="H232" s="224">
        <v>0.44</v>
      </c>
      <c r="I232" s="225"/>
      <c r="J232" s="226">
        <f>ROUND(I232*H232,2)</f>
        <v>0</v>
      </c>
      <c r="K232" s="227"/>
      <c r="L232" s="43"/>
      <c r="M232" s="228" t="s">
        <v>1</v>
      </c>
      <c r="N232" s="229" t="s">
        <v>50</v>
      </c>
      <c r="O232" s="90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2" t="s">
        <v>150</v>
      </c>
      <c r="AT232" s="232" t="s">
        <v>136</v>
      </c>
      <c r="AU232" s="232" t="s">
        <v>96</v>
      </c>
      <c r="AY232" s="15" t="s">
        <v>135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5" t="s">
        <v>93</v>
      </c>
      <c r="BK232" s="233">
        <f>ROUND(I232*H232,2)</f>
        <v>0</v>
      </c>
      <c r="BL232" s="15" t="s">
        <v>150</v>
      </c>
      <c r="BM232" s="232" t="s">
        <v>374</v>
      </c>
    </row>
    <row r="233" s="2" customFormat="1">
      <c r="A233" s="37"/>
      <c r="B233" s="38"/>
      <c r="C233" s="39"/>
      <c r="D233" s="234" t="s">
        <v>142</v>
      </c>
      <c r="E233" s="39"/>
      <c r="F233" s="235" t="s">
        <v>375</v>
      </c>
      <c r="G233" s="39"/>
      <c r="H233" s="39"/>
      <c r="I233" s="236"/>
      <c r="J233" s="39"/>
      <c r="K233" s="39"/>
      <c r="L233" s="43"/>
      <c r="M233" s="237"/>
      <c r="N233" s="238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5" t="s">
        <v>142</v>
      </c>
      <c r="AU233" s="15" t="s">
        <v>96</v>
      </c>
    </row>
    <row r="234" s="13" customFormat="1">
      <c r="A234" s="13"/>
      <c r="B234" s="239"/>
      <c r="C234" s="240"/>
      <c r="D234" s="234" t="s">
        <v>178</v>
      </c>
      <c r="E234" s="241" t="s">
        <v>1</v>
      </c>
      <c r="F234" s="242" t="s">
        <v>376</v>
      </c>
      <c r="G234" s="240"/>
      <c r="H234" s="243">
        <v>0.44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178</v>
      </c>
      <c r="AU234" s="249" t="s">
        <v>96</v>
      </c>
      <c r="AV234" s="13" t="s">
        <v>96</v>
      </c>
      <c r="AW234" s="13" t="s">
        <v>40</v>
      </c>
      <c r="AX234" s="13" t="s">
        <v>93</v>
      </c>
      <c r="AY234" s="249" t="s">
        <v>135</v>
      </c>
    </row>
    <row r="235" s="2" customFormat="1" ht="14.4" customHeight="1">
      <c r="A235" s="37"/>
      <c r="B235" s="38"/>
      <c r="C235" s="220" t="s">
        <v>377</v>
      </c>
      <c r="D235" s="220" t="s">
        <v>136</v>
      </c>
      <c r="E235" s="221" t="s">
        <v>378</v>
      </c>
      <c r="F235" s="222" t="s">
        <v>379</v>
      </c>
      <c r="G235" s="223" t="s">
        <v>203</v>
      </c>
      <c r="H235" s="224">
        <v>3</v>
      </c>
      <c r="I235" s="225"/>
      <c r="J235" s="226">
        <f>ROUND(I235*H235,2)</f>
        <v>0</v>
      </c>
      <c r="K235" s="227"/>
      <c r="L235" s="43"/>
      <c r="M235" s="228" t="s">
        <v>1</v>
      </c>
      <c r="N235" s="229" t="s">
        <v>50</v>
      </c>
      <c r="O235" s="90"/>
      <c r="P235" s="230">
        <f>O235*H235</f>
        <v>0</v>
      </c>
      <c r="Q235" s="230">
        <v>0.0063899999999999998</v>
      </c>
      <c r="R235" s="230">
        <f>Q235*H235</f>
        <v>0.01917</v>
      </c>
      <c r="S235" s="230">
        <v>0</v>
      </c>
      <c r="T235" s="23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2" t="s">
        <v>150</v>
      </c>
      <c r="AT235" s="232" t="s">
        <v>136</v>
      </c>
      <c r="AU235" s="232" t="s">
        <v>96</v>
      </c>
      <c r="AY235" s="15" t="s">
        <v>135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5" t="s">
        <v>93</v>
      </c>
      <c r="BK235" s="233">
        <f>ROUND(I235*H235,2)</f>
        <v>0</v>
      </c>
      <c r="BL235" s="15" t="s">
        <v>150</v>
      </c>
      <c r="BM235" s="232" t="s">
        <v>380</v>
      </c>
    </row>
    <row r="236" s="2" customFormat="1">
      <c r="A236" s="37"/>
      <c r="B236" s="38"/>
      <c r="C236" s="39"/>
      <c r="D236" s="234" t="s">
        <v>142</v>
      </c>
      <c r="E236" s="39"/>
      <c r="F236" s="235" t="s">
        <v>381</v>
      </c>
      <c r="G236" s="39"/>
      <c r="H236" s="39"/>
      <c r="I236" s="236"/>
      <c r="J236" s="39"/>
      <c r="K236" s="39"/>
      <c r="L236" s="43"/>
      <c r="M236" s="237"/>
      <c r="N236" s="238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5" t="s">
        <v>142</v>
      </c>
      <c r="AU236" s="15" t="s">
        <v>96</v>
      </c>
    </row>
    <row r="237" s="13" customFormat="1">
      <c r="A237" s="13"/>
      <c r="B237" s="239"/>
      <c r="C237" s="240"/>
      <c r="D237" s="234" t="s">
        <v>178</v>
      </c>
      <c r="E237" s="241" t="s">
        <v>1</v>
      </c>
      <c r="F237" s="242" t="s">
        <v>382</v>
      </c>
      <c r="G237" s="240"/>
      <c r="H237" s="243">
        <v>3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178</v>
      </c>
      <c r="AU237" s="249" t="s">
        <v>96</v>
      </c>
      <c r="AV237" s="13" t="s">
        <v>96</v>
      </c>
      <c r="AW237" s="13" t="s">
        <v>40</v>
      </c>
      <c r="AX237" s="13" t="s">
        <v>85</v>
      </c>
      <c r="AY237" s="249" t="s">
        <v>135</v>
      </c>
    </row>
    <row r="238" s="12" customFormat="1" ht="22.8" customHeight="1">
      <c r="A238" s="12"/>
      <c r="B238" s="204"/>
      <c r="C238" s="205"/>
      <c r="D238" s="206" t="s">
        <v>84</v>
      </c>
      <c r="E238" s="218" t="s">
        <v>134</v>
      </c>
      <c r="F238" s="218" t="s">
        <v>383</v>
      </c>
      <c r="G238" s="205"/>
      <c r="H238" s="205"/>
      <c r="I238" s="208"/>
      <c r="J238" s="219">
        <f>BK238</f>
        <v>0</v>
      </c>
      <c r="K238" s="205"/>
      <c r="L238" s="210"/>
      <c r="M238" s="211"/>
      <c r="N238" s="212"/>
      <c r="O238" s="212"/>
      <c r="P238" s="213">
        <f>SUM(P239:P256)</f>
        <v>0</v>
      </c>
      <c r="Q238" s="212"/>
      <c r="R238" s="213">
        <f>SUM(R239:R256)</f>
        <v>0.29500499999999996</v>
      </c>
      <c r="S238" s="212"/>
      <c r="T238" s="214">
        <f>SUM(T239:T256)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5" t="s">
        <v>93</v>
      </c>
      <c r="AT238" s="216" t="s">
        <v>84</v>
      </c>
      <c r="AU238" s="216" t="s">
        <v>93</v>
      </c>
      <c r="AY238" s="215" t="s">
        <v>135</v>
      </c>
      <c r="BK238" s="217">
        <f>SUM(BK239:BK256)</f>
        <v>0</v>
      </c>
    </row>
    <row r="239" s="2" customFormat="1" ht="14.4" customHeight="1">
      <c r="A239" s="37"/>
      <c r="B239" s="38"/>
      <c r="C239" s="220" t="s">
        <v>384</v>
      </c>
      <c r="D239" s="220" t="s">
        <v>136</v>
      </c>
      <c r="E239" s="221" t="s">
        <v>385</v>
      </c>
      <c r="F239" s="222" t="s">
        <v>386</v>
      </c>
      <c r="G239" s="223" t="s">
        <v>203</v>
      </c>
      <c r="H239" s="224">
        <v>35.5</v>
      </c>
      <c r="I239" s="225"/>
      <c r="J239" s="226">
        <f>ROUND(I239*H239,2)</f>
        <v>0</v>
      </c>
      <c r="K239" s="227"/>
      <c r="L239" s="43"/>
      <c r="M239" s="228" t="s">
        <v>1</v>
      </c>
      <c r="N239" s="229" t="s">
        <v>50</v>
      </c>
      <c r="O239" s="90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2" t="s">
        <v>150</v>
      </c>
      <c r="AT239" s="232" t="s">
        <v>136</v>
      </c>
      <c r="AU239" s="232" t="s">
        <v>96</v>
      </c>
      <c r="AY239" s="15" t="s">
        <v>135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5" t="s">
        <v>93</v>
      </c>
      <c r="BK239" s="233">
        <f>ROUND(I239*H239,2)</f>
        <v>0</v>
      </c>
      <c r="BL239" s="15" t="s">
        <v>150</v>
      </c>
      <c r="BM239" s="232" t="s">
        <v>387</v>
      </c>
    </row>
    <row r="240" s="2" customFormat="1">
      <c r="A240" s="37"/>
      <c r="B240" s="38"/>
      <c r="C240" s="39"/>
      <c r="D240" s="234" t="s">
        <v>142</v>
      </c>
      <c r="E240" s="39"/>
      <c r="F240" s="235" t="s">
        <v>388</v>
      </c>
      <c r="G240" s="39"/>
      <c r="H240" s="39"/>
      <c r="I240" s="236"/>
      <c r="J240" s="39"/>
      <c r="K240" s="39"/>
      <c r="L240" s="43"/>
      <c r="M240" s="237"/>
      <c r="N240" s="238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5" t="s">
        <v>142</v>
      </c>
      <c r="AU240" s="15" t="s">
        <v>96</v>
      </c>
    </row>
    <row r="241" s="13" customFormat="1">
      <c r="A241" s="13"/>
      <c r="B241" s="239"/>
      <c r="C241" s="240"/>
      <c r="D241" s="234" t="s">
        <v>178</v>
      </c>
      <c r="E241" s="241" t="s">
        <v>1</v>
      </c>
      <c r="F241" s="242" t="s">
        <v>389</v>
      </c>
      <c r="G241" s="240"/>
      <c r="H241" s="243">
        <v>35.5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178</v>
      </c>
      <c r="AU241" s="249" t="s">
        <v>96</v>
      </c>
      <c r="AV241" s="13" t="s">
        <v>96</v>
      </c>
      <c r="AW241" s="13" t="s">
        <v>40</v>
      </c>
      <c r="AX241" s="13" t="s">
        <v>93</v>
      </c>
      <c r="AY241" s="249" t="s">
        <v>135</v>
      </c>
    </row>
    <row r="242" s="2" customFormat="1" ht="24.15" customHeight="1">
      <c r="A242" s="37"/>
      <c r="B242" s="38"/>
      <c r="C242" s="220" t="s">
        <v>390</v>
      </c>
      <c r="D242" s="220" t="s">
        <v>136</v>
      </c>
      <c r="E242" s="221" t="s">
        <v>391</v>
      </c>
      <c r="F242" s="222" t="s">
        <v>392</v>
      </c>
      <c r="G242" s="223" t="s">
        <v>203</v>
      </c>
      <c r="H242" s="224">
        <v>35.5</v>
      </c>
      <c r="I242" s="225"/>
      <c r="J242" s="226">
        <f>ROUND(I242*H242,2)</f>
        <v>0</v>
      </c>
      <c r="K242" s="227"/>
      <c r="L242" s="43"/>
      <c r="M242" s="228" t="s">
        <v>1</v>
      </c>
      <c r="N242" s="229" t="s">
        <v>50</v>
      </c>
      <c r="O242" s="90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2" t="s">
        <v>150</v>
      </c>
      <c r="AT242" s="232" t="s">
        <v>136</v>
      </c>
      <c r="AU242" s="232" t="s">
        <v>96</v>
      </c>
      <c r="AY242" s="15" t="s">
        <v>135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5" t="s">
        <v>93</v>
      </c>
      <c r="BK242" s="233">
        <f>ROUND(I242*H242,2)</f>
        <v>0</v>
      </c>
      <c r="BL242" s="15" t="s">
        <v>150</v>
      </c>
      <c r="BM242" s="232" t="s">
        <v>393</v>
      </c>
    </row>
    <row r="243" s="2" customFormat="1">
      <c r="A243" s="37"/>
      <c r="B243" s="38"/>
      <c r="C243" s="39"/>
      <c r="D243" s="234" t="s">
        <v>142</v>
      </c>
      <c r="E243" s="39"/>
      <c r="F243" s="235" t="s">
        <v>394</v>
      </c>
      <c r="G243" s="39"/>
      <c r="H243" s="39"/>
      <c r="I243" s="236"/>
      <c r="J243" s="39"/>
      <c r="K243" s="39"/>
      <c r="L243" s="43"/>
      <c r="M243" s="237"/>
      <c r="N243" s="238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5" t="s">
        <v>142</v>
      </c>
      <c r="AU243" s="15" t="s">
        <v>96</v>
      </c>
    </row>
    <row r="244" s="13" customFormat="1">
      <c r="A244" s="13"/>
      <c r="B244" s="239"/>
      <c r="C244" s="240"/>
      <c r="D244" s="234" t="s">
        <v>178</v>
      </c>
      <c r="E244" s="241" t="s">
        <v>1</v>
      </c>
      <c r="F244" s="242" t="s">
        <v>206</v>
      </c>
      <c r="G244" s="240"/>
      <c r="H244" s="243">
        <v>35.5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178</v>
      </c>
      <c r="AU244" s="249" t="s">
        <v>96</v>
      </c>
      <c r="AV244" s="13" t="s">
        <v>96</v>
      </c>
      <c r="AW244" s="13" t="s">
        <v>40</v>
      </c>
      <c r="AX244" s="13" t="s">
        <v>93</v>
      </c>
      <c r="AY244" s="249" t="s">
        <v>135</v>
      </c>
    </row>
    <row r="245" s="2" customFormat="1" ht="24.15" customHeight="1">
      <c r="A245" s="37"/>
      <c r="B245" s="38"/>
      <c r="C245" s="220" t="s">
        <v>395</v>
      </c>
      <c r="D245" s="220" t="s">
        <v>136</v>
      </c>
      <c r="E245" s="221" t="s">
        <v>396</v>
      </c>
      <c r="F245" s="222" t="s">
        <v>397</v>
      </c>
      <c r="G245" s="223" t="s">
        <v>203</v>
      </c>
      <c r="H245" s="224">
        <v>35.5</v>
      </c>
      <c r="I245" s="225"/>
      <c r="J245" s="226">
        <f>ROUND(I245*H245,2)</f>
        <v>0</v>
      </c>
      <c r="K245" s="227"/>
      <c r="L245" s="43"/>
      <c r="M245" s="228" t="s">
        <v>1</v>
      </c>
      <c r="N245" s="229" t="s">
        <v>50</v>
      </c>
      <c r="O245" s="90"/>
      <c r="P245" s="230">
        <f>O245*H245</f>
        <v>0</v>
      </c>
      <c r="Q245" s="230">
        <v>0.0060099999999999997</v>
      </c>
      <c r="R245" s="230">
        <f>Q245*H245</f>
        <v>0.21335499999999999</v>
      </c>
      <c r="S245" s="230">
        <v>0</v>
      </c>
      <c r="T245" s="23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2" t="s">
        <v>150</v>
      </c>
      <c r="AT245" s="232" t="s">
        <v>136</v>
      </c>
      <c r="AU245" s="232" t="s">
        <v>96</v>
      </c>
      <c r="AY245" s="15" t="s">
        <v>135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5" t="s">
        <v>93</v>
      </c>
      <c r="BK245" s="233">
        <f>ROUND(I245*H245,2)</f>
        <v>0</v>
      </c>
      <c r="BL245" s="15" t="s">
        <v>150</v>
      </c>
      <c r="BM245" s="232" t="s">
        <v>398</v>
      </c>
    </row>
    <row r="246" s="2" customFormat="1">
      <c r="A246" s="37"/>
      <c r="B246" s="38"/>
      <c r="C246" s="39"/>
      <c r="D246" s="234" t="s">
        <v>142</v>
      </c>
      <c r="E246" s="39"/>
      <c r="F246" s="235" t="s">
        <v>399</v>
      </c>
      <c r="G246" s="39"/>
      <c r="H246" s="39"/>
      <c r="I246" s="236"/>
      <c r="J246" s="39"/>
      <c r="K246" s="39"/>
      <c r="L246" s="43"/>
      <c r="M246" s="237"/>
      <c r="N246" s="238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5" t="s">
        <v>142</v>
      </c>
      <c r="AU246" s="15" t="s">
        <v>96</v>
      </c>
    </row>
    <row r="247" s="13" customFormat="1">
      <c r="A247" s="13"/>
      <c r="B247" s="239"/>
      <c r="C247" s="240"/>
      <c r="D247" s="234" t="s">
        <v>178</v>
      </c>
      <c r="E247" s="241" t="s">
        <v>1</v>
      </c>
      <c r="F247" s="242" t="s">
        <v>206</v>
      </c>
      <c r="G247" s="240"/>
      <c r="H247" s="243">
        <v>35.5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178</v>
      </c>
      <c r="AU247" s="249" t="s">
        <v>96</v>
      </c>
      <c r="AV247" s="13" t="s">
        <v>96</v>
      </c>
      <c r="AW247" s="13" t="s">
        <v>40</v>
      </c>
      <c r="AX247" s="13" t="s">
        <v>93</v>
      </c>
      <c r="AY247" s="249" t="s">
        <v>135</v>
      </c>
    </row>
    <row r="248" s="2" customFormat="1" ht="24.15" customHeight="1">
      <c r="A248" s="37"/>
      <c r="B248" s="38"/>
      <c r="C248" s="220" t="s">
        <v>400</v>
      </c>
      <c r="D248" s="220" t="s">
        <v>136</v>
      </c>
      <c r="E248" s="221" t="s">
        <v>401</v>
      </c>
      <c r="F248" s="222" t="s">
        <v>402</v>
      </c>
      <c r="G248" s="223" t="s">
        <v>203</v>
      </c>
      <c r="H248" s="224">
        <v>115</v>
      </c>
      <c r="I248" s="225"/>
      <c r="J248" s="226">
        <f>ROUND(I248*H248,2)</f>
        <v>0</v>
      </c>
      <c r="K248" s="227"/>
      <c r="L248" s="43"/>
      <c r="M248" s="228" t="s">
        <v>1</v>
      </c>
      <c r="N248" s="229" t="s">
        <v>50</v>
      </c>
      <c r="O248" s="90"/>
      <c r="P248" s="230">
        <f>O248*H248</f>
        <v>0</v>
      </c>
      <c r="Q248" s="230">
        <v>0.00071000000000000002</v>
      </c>
      <c r="R248" s="230">
        <f>Q248*H248</f>
        <v>0.08165</v>
      </c>
      <c r="S248" s="230">
        <v>0</v>
      </c>
      <c r="T248" s="23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2" t="s">
        <v>150</v>
      </c>
      <c r="AT248" s="232" t="s">
        <v>136</v>
      </c>
      <c r="AU248" s="232" t="s">
        <v>96</v>
      </c>
      <c r="AY248" s="15" t="s">
        <v>135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5" t="s">
        <v>93</v>
      </c>
      <c r="BK248" s="233">
        <f>ROUND(I248*H248,2)</f>
        <v>0</v>
      </c>
      <c r="BL248" s="15" t="s">
        <v>150</v>
      </c>
      <c r="BM248" s="232" t="s">
        <v>403</v>
      </c>
    </row>
    <row r="249" s="2" customFormat="1">
      <c r="A249" s="37"/>
      <c r="B249" s="38"/>
      <c r="C249" s="39"/>
      <c r="D249" s="234" t="s">
        <v>142</v>
      </c>
      <c r="E249" s="39"/>
      <c r="F249" s="235" t="s">
        <v>404</v>
      </c>
      <c r="G249" s="39"/>
      <c r="H249" s="39"/>
      <c r="I249" s="236"/>
      <c r="J249" s="39"/>
      <c r="K249" s="39"/>
      <c r="L249" s="43"/>
      <c r="M249" s="237"/>
      <c r="N249" s="238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5" t="s">
        <v>142</v>
      </c>
      <c r="AU249" s="15" t="s">
        <v>96</v>
      </c>
    </row>
    <row r="250" s="13" customFormat="1">
      <c r="A250" s="13"/>
      <c r="B250" s="239"/>
      <c r="C250" s="240"/>
      <c r="D250" s="234" t="s">
        <v>178</v>
      </c>
      <c r="E250" s="241" t="s">
        <v>1</v>
      </c>
      <c r="F250" s="242" t="s">
        <v>405</v>
      </c>
      <c r="G250" s="240"/>
      <c r="H250" s="243">
        <v>115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178</v>
      </c>
      <c r="AU250" s="249" t="s">
        <v>96</v>
      </c>
      <c r="AV250" s="13" t="s">
        <v>96</v>
      </c>
      <c r="AW250" s="13" t="s">
        <v>40</v>
      </c>
      <c r="AX250" s="13" t="s">
        <v>85</v>
      </c>
      <c r="AY250" s="249" t="s">
        <v>135</v>
      </c>
    </row>
    <row r="251" s="2" customFormat="1" ht="24.15" customHeight="1">
      <c r="A251" s="37"/>
      <c r="B251" s="38"/>
      <c r="C251" s="220" t="s">
        <v>406</v>
      </c>
      <c r="D251" s="220" t="s">
        <v>136</v>
      </c>
      <c r="E251" s="221" t="s">
        <v>407</v>
      </c>
      <c r="F251" s="222" t="s">
        <v>408</v>
      </c>
      <c r="G251" s="223" t="s">
        <v>203</v>
      </c>
      <c r="H251" s="224">
        <v>115</v>
      </c>
      <c r="I251" s="225"/>
      <c r="J251" s="226">
        <f>ROUND(I251*H251,2)</f>
        <v>0</v>
      </c>
      <c r="K251" s="227"/>
      <c r="L251" s="43"/>
      <c r="M251" s="228" t="s">
        <v>1</v>
      </c>
      <c r="N251" s="229" t="s">
        <v>50</v>
      </c>
      <c r="O251" s="90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2" t="s">
        <v>150</v>
      </c>
      <c r="AT251" s="232" t="s">
        <v>136</v>
      </c>
      <c r="AU251" s="232" t="s">
        <v>96</v>
      </c>
      <c r="AY251" s="15" t="s">
        <v>135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5" t="s">
        <v>93</v>
      </c>
      <c r="BK251" s="233">
        <f>ROUND(I251*H251,2)</f>
        <v>0</v>
      </c>
      <c r="BL251" s="15" t="s">
        <v>150</v>
      </c>
      <c r="BM251" s="232" t="s">
        <v>409</v>
      </c>
    </row>
    <row r="252" s="2" customFormat="1">
      <c r="A252" s="37"/>
      <c r="B252" s="38"/>
      <c r="C252" s="39"/>
      <c r="D252" s="234" t="s">
        <v>142</v>
      </c>
      <c r="E252" s="39"/>
      <c r="F252" s="235" t="s">
        <v>410</v>
      </c>
      <c r="G252" s="39"/>
      <c r="H252" s="39"/>
      <c r="I252" s="236"/>
      <c r="J252" s="39"/>
      <c r="K252" s="39"/>
      <c r="L252" s="43"/>
      <c r="M252" s="237"/>
      <c r="N252" s="238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5" t="s">
        <v>142</v>
      </c>
      <c r="AU252" s="15" t="s">
        <v>96</v>
      </c>
    </row>
    <row r="253" s="13" customFormat="1">
      <c r="A253" s="13"/>
      <c r="B253" s="239"/>
      <c r="C253" s="240"/>
      <c r="D253" s="234" t="s">
        <v>178</v>
      </c>
      <c r="E253" s="241" t="s">
        <v>1</v>
      </c>
      <c r="F253" s="242" t="s">
        <v>405</v>
      </c>
      <c r="G253" s="240"/>
      <c r="H253" s="243">
        <v>115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178</v>
      </c>
      <c r="AU253" s="249" t="s">
        <v>96</v>
      </c>
      <c r="AV253" s="13" t="s">
        <v>96</v>
      </c>
      <c r="AW253" s="13" t="s">
        <v>40</v>
      </c>
      <c r="AX253" s="13" t="s">
        <v>93</v>
      </c>
      <c r="AY253" s="249" t="s">
        <v>135</v>
      </c>
    </row>
    <row r="254" s="2" customFormat="1" ht="24.15" customHeight="1">
      <c r="A254" s="37"/>
      <c r="B254" s="38"/>
      <c r="C254" s="220" t="s">
        <v>411</v>
      </c>
      <c r="D254" s="220" t="s">
        <v>136</v>
      </c>
      <c r="E254" s="221" t="s">
        <v>412</v>
      </c>
      <c r="F254" s="222" t="s">
        <v>413</v>
      </c>
      <c r="G254" s="223" t="s">
        <v>203</v>
      </c>
      <c r="H254" s="224">
        <v>35.5</v>
      </c>
      <c r="I254" s="225"/>
      <c r="J254" s="226">
        <f>ROUND(I254*H254,2)</f>
        <v>0</v>
      </c>
      <c r="K254" s="227"/>
      <c r="L254" s="43"/>
      <c r="M254" s="228" t="s">
        <v>1</v>
      </c>
      <c r="N254" s="229" t="s">
        <v>50</v>
      </c>
      <c r="O254" s="90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2" t="s">
        <v>150</v>
      </c>
      <c r="AT254" s="232" t="s">
        <v>136</v>
      </c>
      <c r="AU254" s="232" t="s">
        <v>96</v>
      </c>
      <c r="AY254" s="15" t="s">
        <v>135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5" t="s">
        <v>93</v>
      </c>
      <c r="BK254" s="233">
        <f>ROUND(I254*H254,2)</f>
        <v>0</v>
      </c>
      <c r="BL254" s="15" t="s">
        <v>150</v>
      </c>
      <c r="BM254" s="232" t="s">
        <v>414</v>
      </c>
    </row>
    <row r="255" s="2" customFormat="1">
      <c r="A255" s="37"/>
      <c r="B255" s="38"/>
      <c r="C255" s="39"/>
      <c r="D255" s="234" t="s">
        <v>142</v>
      </c>
      <c r="E255" s="39"/>
      <c r="F255" s="235" t="s">
        <v>415</v>
      </c>
      <c r="G255" s="39"/>
      <c r="H255" s="39"/>
      <c r="I255" s="236"/>
      <c r="J255" s="39"/>
      <c r="K255" s="39"/>
      <c r="L255" s="43"/>
      <c r="M255" s="237"/>
      <c r="N255" s="238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5" t="s">
        <v>142</v>
      </c>
      <c r="AU255" s="15" t="s">
        <v>96</v>
      </c>
    </row>
    <row r="256" s="13" customFormat="1">
      <c r="A256" s="13"/>
      <c r="B256" s="239"/>
      <c r="C256" s="240"/>
      <c r="D256" s="234" t="s">
        <v>178</v>
      </c>
      <c r="E256" s="241" t="s">
        <v>1</v>
      </c>
      <c r="F256" s="242" t="s">
        <v>206</v>
      </c>
      <c r="G256" s="240"/>
      <c r="H256" s="243">
        <v>35.5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178</v>
      </c>
      <c r="AU256" s="249" t="s">
        <v>96</v>
      </c>
      <c r="AV256" s="13" t="s">
        <v>96</v>
      </c>
      <c r="AW256" s="13" t="s">
        <v>40</v>
      </c>
      <c r="AX256" s="13" t="s">
        <v>93</v>
      </c>
      <c r="AY256" s="249" t="s">
        <v>135</v>
      </c>
    </row>
    <row r="257" s="12" customFormat="1" ht="22.8" customHeight="1">
      <c r="A257" s="12"/>
      <c r="B257" s="204"/>
      <c r="C257" s="205"/>
      <c r="D257" s="206" t="s">
        <v>84</v>
      </c>
      <c r="E257" s="218" t="s">
        <v>166</v>
      </c>
      <c r="F257" s="218" t="s">
        <v>416</v>
      </c>
      <c r="G257" s="205"/>
      <c r="H257" s="205"/>
      <c r="I257" s="208"/>
      <c r="J257" s="219">
        <f>BK257</f>
        <v>0</v>
      </c>
      <c r="K257" s="205"/>
      <c r="L257" s="210"/>
      <c r="M257" s="211"/>
      <c r="N257" s="212"/>
      <c r="O257" s="212"/>
      <c r="P257" s="213">
        <f>P258+SUM(P259:P354)</f>
        <v>0</v>
      </c>
      <c r="Q257" s="212"/>
      <c r="R257" s="213">
        <f>R258+SUM(R259:R354)</f>
        <v>2.4062239999999999</v>
      </c>
      <c r="S257" s="212"/>
      <c r="T257" s="214">
        <f>T258+SUM(T259:T354)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5" t="s">
        <v>93</v>
      </c>
      <c r="AT257" s="216" t="s">
        <v>84</v>
      </c>
      <c r="AU257" s="216" t="s">
        <v>93</v>
      </c>
      <c r="AY257" s="215" t="s">
        <v>135</v>
      </c>
      <c r="BK257" s="217">
        <f>BK258+SUM(BK259:BK354)</f>
        <v>0</v>
      </c>
    </row>
    <row r="258" s="2" customFormat="1" ht="14.4" customHeight="1">
      <c r="A258" s="37"/>
      <c r="B258" s="38"/>
      <c r="C258" s="254" t="s">
        <v>417</v>
      </c>
      <c r="D258" s="254" t="s">
        <v>216</v>
      </c>
      <c r="E258" s="255" t="s">
        <v>418</v>
      </c>
      <c r="F258" s="256" t="s">
        <v>419</v>
      </c>
      <c r="G258" s="257" t="s">
        <v>226</v>
      </c>
      <c r="H258" s="258">
        <v>75.299999999999997</v>
      </c>
      <c r="I258" s="259"/>
      <c r="J258" s="260">
        <f>ROUND(I258*H258,2)</f>
        <v>0</v>
      </c>
      <c r="K258" s="261"/>
      <c r="L258" s="262"/>
      <c r="M258" s="263" t="s">
        <v>1</v>
      </c>
      <c r="N258" s="264" t="s">
        <v>50</v>
      </c>
      <c r="O258" s="90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2" t="s">
        <v>420</v>
      </c>
      <c r="AT258" s="232" t="s">
        <v>216</v>
      </c>
      <c r="AU258" s="232" t="s">
        <v>96</v>
      </c>
      <c r="AY258" s="15" t="s">
        <v>135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5" t="s">
        <v>93</v>
      </c>
      <c r="BK258" s="233">
        <f>ROUND(I258*H258,2)</f>
        <v>0</v>
      </c>
      <c r="BL258" s="15" t="s">
        <v>420</v>
      </c>
      <c r="BM258" s="232" t="s">
        <v>421</v>
      </c>
    </row>
    <row r="259" s="2" customFormat="1">
      <c r="A259" s="37"/>
      <c r="B259" s="38"/>
      <c r="C259" s="39"/>
      <c r="D259" s="234" t="s">
        <v>142</v>
      </c>
      <c r="E259" s="39"/>
      <c r="F259" s="235" t="s">
        <v>419</v>
      </c>
      <c r="G259" s="39"/>
      <c r="H259" s="39"/>
      <c r="I259" s="236"/>
      <c r="J259" s="39"/>
      <c r="K259" s="39"/>
      <c r="L259" s="43"/>
      <c r="M259" s="237"/>
      <c r="N259" s="238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5" t="s">
        <v>142</v>
      </c>
      <c r="AU259" s="15" t="s">
        <v>96</v>
      </c>
    </row>
    <row r="260" s="13" customFormat="1">
      <c r="A260" s="13"/>
      <c r="B260" s="239"/>
      <c r="C260" s="240"/>
      <c r="D260" s="234" t="s">
        <v>178</v>
      </c>
      <c r="E260" s="241" t="s">
        <v>1</v>
      </c>
      <c r="F260" s="242" t="s">
        <v>422</v>
      </c>
      <c r="G260" s="240"/>
      <c r="H260" s="243">
        <v>75.299999999999997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178</v>
      </c>
      <c r="AU260" s="249" t="s">
        <v>96</v>
      </c>
      <c r="AV260" s="13" t="s">
        <v>96</v>
      </c>
      <c r="AW260" s="13" t="s">
        <v>40</v>
      </c>
      <c r="AX260" s="13" t="s">
        <v>93</v>
      </c>
      <c r="AY260" s="249" t="s">
        <v>135</v>
      </c>
    </row>
    <row r="261" s="2" customFormat="1" ht="24.15" customHeight="1">
      <c r="A261" s="37"/>
      <c r="B261" s="38"/>
      <c r="C261" s="220" t="s">
        <v>423</v>
      </c>
      <c r="D261" s="220" t="s">
        <v>136</v>
      </c>
      <c r="E261" s="221" t="s">
        <v>424</v>
      </c>
      <c r="F261" s="222" t="s">
        <v>425</v>
      </c>
      <c r="G261" s="223" t="s">
        <v>426</v>
      </c>
      <c r="H261" s="224">
        <v>1</v>
      </c>
      <c r="I261" s="225"/>
      <c r="J261" s="226">
        <f>ROUND(I261*H261,2)</f>
        <v>0</v>
      </c>
      <c r="K261" s="227"/>
      <c r="L261" s="43"/>
      <c r="M261" s="228" t="s">
        <v>1</v>
      </c>
      <c r="N261" s="229" t="s">
        <v>50</v>
      </c>
      <c r="O261" s="90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2" t="s">
        <v>150</v>
      </c>
      <c r="AT261" s="232" t="s">
        <v>136</v>
      </c>
      <c r="AU261" s="232" t="s">
        <v>96</v>
      </c>
      <c r="AY261" s="15" t="s">
        <v>135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5" t="s">
        <v>93</v>
      </c>
      <c r="BK261" s="233">
        <f>ROUND(I261*H261,2)</f>
        <v>0</v>
      </c>
      <c r="BL261" s="15" t="s">
        <v>150</v>
      </c>
      <c r="BM261" s="232" t="s">
        <v>427</v>
      </c>
    </row>
    <row r="262" s="2" customFormat="1">
      <c r="A262" s="37"/>
      <c r="B262" s="38"/>
      <c r="C262" s="39"/>
      <c r="D262" s="234" t="s">
        <v>142</v>
      </c>
      <c r="E262" s="39"/>
      <c r="F262" s="235" t="s">
        <v>428</v>
      </c>
      <c r="G262" s="39"/>
      <c r="H262" s="39"/>
      <c r="I262" s="236"/>
      <c r="J262" s="39"/>
      <c r="K262" s="39"/>
      <c r="L262" s="43"/>
      <c r="M262" s="237"/>
      <c r="N262" s="238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5" t="s">
        <v>142</v>
      </c>
      <c r="AU262" s="15" t="s">
        <v>96</v>
      </c>
    </row>
    <row r="263" s="2" customFormat="1" ht="24.15" customHeight="1">
      <c r="A263" s="37"/>
      <c r="B263" s="38"/>
      <c r="C263" s="254" t="s">
        <v>429</v>
      </c>
      <c r="D263" s="254" t="s">
        <v>216</v>
      </c>
      <c r="E263" s="255" t="s">
        <v>430</v>
      </c>
      <c r="F263" s="256" t="s">
        <v>431</v>
      </c>
      <c r="G263" s="257" t="s">
        <v>426</v>
      </c>
      <c r="H263" s="258">
        <v>1</v>
      </c>
      <c r="I263" s="259"/>
      <c r="J263" s="260">
        <f>ROUND(I263*H263,2)</f>
        <v>0</v>
      </c>
      <c r="K263" s="261"/>
      <c r="L263" s="262"/>
      <c r="M263" s="263" t="s">
        <v>1</v>
      </c>
      <c r="N263" s="264" t="s">
        <v>50</v>
      </c>
      <c r="O263" s="90"/>
      <c r="P263" s="230">
        <f>O263*H263</f>
        <v>0</v>
      </c>
      <c r="Q263" s="230">
        <v>0.019699999999999999</v>
      </c>
      <c r="R263" s="230">
        <f>Q263*H263</f>
        <v>0.019699999999999999</v>
      </c>
      <c r="S263" s="230">
        <v>0</v>
      </c>
      <c r="T263" s="23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2" t="s">
        <v>166</v>
      </c>
      <c r="AT263" s="232" t="s">
        <v>216</v>
      </c>
      <c r="AU263" s="232" t="s">
        <v>96</v>
      </c>
      <c r="AY263" s="15" t="s">
        <v>135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5" t="s">
        <v>93</v>
      </c>
      <c r="BK263" s="233">
        <f>ROUND(I263*H263,2)</f>
        <v>0</v>
      </c>
      <c r="BL263" s="15" t="s">
        <v>150</v>
      </c>
      <c r="BM263" s="232" t="s">
        <v>432</v>
      </c>
    </row>
    <row r="264" s="2" customFormat="1">
      <c r="A264" s="37"/>
      <c r="B264" s="38"/>
      <c r="C264" s="39"/>
      <c r="D264" s="234" t="s">
        <v>142</v>
      </c>
      <c r="E264" s="39"/>
      <c r="F264" s="235" t="s">
        <v>431</v>
      </c>
      <c r="G264" s="39"/>
      <c r="H264" s="39"/>
      <c r="I264" s="236"/>
      <c r="J264" s="39"/>
      <c r="K264" s="39"/>
      <c r="L264" s="43"/>
      <c r="M264" s="237"/>
      <c r="N264" s="238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5" t="s">
        <v>142</v>
      </c>
      <c r="AU264" s="15" t="s">
        <v>96</v>
      </c>
    </row>
    <row r="265" s="2" customFormat="1" ht="24.15" customHeight="1">
      <c r="A265" s="37"/>
      <c r="B265" s="38"/>
      <c r="C265" s="220" t="s">
        <v>433</v>
      </c>
      <c r="D265" s="220" t="s">
        <v>136</v>
      </c>
      <c r="E265" s="221" t="s">
        <v>434</v>
      </c>
      <c r="F265" s="222" t="s">
        <v>435</v>
      </c>
      <c r="G265" s="223" t="s">
        <v>226</v>
      </c>
      <c r="H265" s="224">
        <v>2.2999999999999998</v>
      </c>
      <c r="I265" s="225"/>
      <c r="J265" s="226">
        <f>ROUND(I265*H265,2)</f>
        <v>0</v>
      </c>
      <c r="K265" s="227"/>
      <c r="L265" s="43"/>
      <c r="M265" s="228" t="s">
        <v>1</v>
      </c>
      <c r="N265" s="229" t="s">
        <v>50</v>
      </c>
      <c r="O265" s="90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2" t="s">
        <v>150</v>
      </c>
      <c r="AT265" s="232" t="s">
        <v>136</v>
      </c>
      <c r="AU265" s="232" t="s">
        <v>96</v>
      </c>
      <c r="AY265" s="15" t="s">
        <v>135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5" t="s">
        <v>93</v>
      </c>
      <c r="BK265" s="233">
        <f>ROUND(I265*H265,2)</f>
        <v>0</v>
      </c>
      <c r="BL265" s="15" t="s">
        <v>150</v>
      </c>
      <c r="BM265" s="232" t="s">
        <v>436</v>
      </c>
    </row>
    <row r="266" s="2" customFormat="1">
      <c r="A266" s="37"/>
      <c r="B266" s="38"/>
      <c r="C266" s="39"/>
      <c r="D266" s="234" t="s">
        <v>142</v>
      </c>
      <c r="E266" s="39"/>
      <c r="F266" s="235" t="s">
        <v>437</v>
      </c>
      <c r="G266" s="39"/>
      <c r="H266" s="39"/>
      <c r="I266" s="236"/>
      <c r="J266" s="39"/>
      <c r="K266" s="39"/>
      <c r="L266" s="43"/>
      <c r="M266" s="237"/>
      <c r="N266" s="238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5" t="s">
        <v>142</v>
      </c>
      <c r="AU266" s="15" t="s">
        <v>96</v>
      </c>
    </row>
    <row r="267" s="2" customFormat="1" ht="24.15" customHeight="1">
      <c r="A267" s="37"/>
      <c r="B267" s="38"/>
      <c r="C267" s="220" t="s">
        <v>438</v>
      </c>
      <c r="D267" s="220" t="s">
        <v>136</v>
      </c>
      <c r="E267" s="221" t="s">
        <v>439</v>
      </c>
      <c r="F267" s="222" t="s">
        <v>440</v>
      </c>
      <c r="G267" s="223" t="s">
        <v>226</v>
      </c>
      <c r="H267" s="224">
        <v>73</v>
      </c>
      <c r="I267" s="225"/>
      <c r="J267" s="226">
        <f>ROUND(I267*H267,2)</f>
        <v>0</v>
      </c>
      <c r="K267" s="227"/>
      <c r="L267" s="43"/>
      <c r="M267" s="228" t="s">
        <v>1</v>
      </c>
      <c r="N267" s="229" t="s">
        <v>50</v>
      </c>
      <c r="O267" s="90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2" t="s">
        <v>150</v>
      </c>
      <c r="AT267" s="232" t="s">
        <v>136</v>
      </c>
      <c r="AU267" s="232" t="s">
        <v>96</v>
      </c>
      <c r="AY267" s="15" t="s">
        <v>135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5" t="s">
        <v>93</v>
      </c>
      <c r="BK267" s="233">
        <f>ROUND(I267*H267,2)</f>
        <v>0</v>
      </c>
      <c r="BL267" s="15" t="s">
        <v>150</v>
      </c>
      <c r="BM267" s="232" t="s">
        <v>441</v>
      </c>
    </row>
    <row r="268" s="2" customFormat="1">
      <c r="A268" s="37"/>
      <c r="B268" s="38"/>
      <c r="C268" s="39"/>
      <c r="D268" s="234" t="s">
        <v>142</v>
      </c>
      <c r="E268" s="39"/>
      <c r="F268" s="235" t="s">
        <v>442</v>
      </c>
      <c r="G268" s="39"/>
      <c r="H268" s="39"/>
      <c r="I268" s="236"/>
      <c r="J268" s="39"/>
      <c r="K268" s="39"/>
      <c r="L268" s="43"/>
      <c r="M268" s="237"/>
      <c r="N268" s="238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5" t="s">
        <v>142</v>
      </c>
      <c r="AU268" s="15" t="s">
        <v>96</v>
      </c>
    </row>
    <row r="269" s="2" customFormat="1" ht="24.15" customHeight="1">
      <c r="A269" s="37"/>
      <c r="B269" s="38"/>
      <c r="C269" s="220" t="s">
        <v>443</v>
      </c>
      <c r="D269" s="220" t="s">
        <v>136</v>
      </c>
      <c r="E269" s="221" t="s">
        <v>444</v>
      </c>
      <c r="F269" s="222" t="s">
        <v>445</v>
      </c>
      <c r="G269" s="223" t="s">
        <v>426</v>
      </c>
      <c r="H269" s="224">
        <v>13</v>
      </c>
      <c r="I269" s="225"/>
      <c r="J269" s="226">
        <f>ROUND(I269*H269,2)</f>
        <v>0</v>
      </c>
      <c r="K269" s="227"/>
      <c r="L269" s="43"/>
      <c r="M269" s="228" t="s">
        <v>1</v>
      </c>
      <c r="N269" s="229" t="s">
        <v>50</v>
      </c>
      <c r="O269" s="90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2" t="s">
        <v>150</v>
      </c>
      <c r="AT269" s="232" t="s">
        <v>136</v>
      </c>
      <c r="AU269" s="232" t="s">
        <v>96</v>
      </c>
      <c r="AY269" s="15" t="s">
        <v>135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5" t="s">
        <v>93</v>
      </c>
      <c r="BK269" s="233">
        <f>ROUND(I269*H269,2)</f>
        <v>0</v>
      </c>
      <c r="BL269" s="15" t="s">
        <v>150</v>
      </c>
      <c r="BM269" s="232" t="s">
        <v>446</v>
      </c>
    </row>
    <row r="270" s="2" customFormat="1">
      <c r="A270" s="37"/>
      <c r="B270" s="38"/>
      <c r="C270" s="39"/>
      <c r="D270" s="234" t="s">
        <v>142</v>
      </c>
      <c r="E270" s="39"/>
      <c r="F270" s="235" t="s">
        <v>447</v>
      </c>
      <c r="G270" s="39"/>
      <c r="H270" s="39"/>
      <c r="I270" s="236"/>
      <c r="J270" s="39"/>
      <c r="K270" s="39"/>
      <c r="L270" s="43"/>
      <c r="M270" s="237"/>
      <c r="N270" s="238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5" t="s">
        <v>142</v>
      </c>
      <c r="AU270" s="15" t="s">
        <v>96</v>
      </c>
    </row>
    <row r="271" s="2" customFormat="1" ht="24.15" customHeight="1">
      <c r="A271" s="37"/>
      <c r="B271" s="38"/>
      <c r="C271" s="220" t="s">
        <v>448</v>
      </c>
      <c r="D271" s="220" t="s">
        <v>136</v>
      </c>
      <c r="E271" s="221" t="s">
        <v>449</v>
      </c>
      <c r="F271" s="222" t="s">
        <v>450</v>
      </c>
      <c r="G271" s="223" t="s">
        <v>426</v>
      </c>
      <c r="H271" s="224">
        <v>2</v>
      </c>
      <c r="I271" s="225"/>
      <c r="J271" s="226">
        <f>ROUND(I271*H271,2)</f>
        <v>0</v>
      </c>
      <c r="K271" s="227"/>
      <c r="L271" s="43"/>
      <c r="M271" s="228" t="s">
        <v>1</v>
      </c>
      <c r="N271" s="229" t="s">
        <v>50</v>
      </c>
      <c r="O271" s="90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2" t="s">
        <v>150</v>
      </c>
      <c r="AT271" s="232" t="s">
        <v>136</v>
      </c>
      <c r="AU271" s="232" t="s">
        <v>96</v>
      </c>
      <c r="AY271" s="15" t="s">
        <v>135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5" t="s">
        <v>93</v>
      </c>
      <c r="BK271" s="233">
        <f>ROUND(I271*H271,2)</f>
        <v>0</v>
      </c>
      <c r="BL271" s="15" t="s">
        <v>150</v>
      </c>
      <c r="BM271" s="232" t="s">
        <v>451</v>
      </c>
    </row>
    <row r="272" s="2" customFormat="1">
      <c r="A272" s="37"/>
      <c r="B272" s="38"/>
      <c r="C272" s="39"/>
      <c r="D272" s="234" t="s">
        <v>142</v>
      </c>
      <c r="E272" s="39"/>
      <c r="F272" s="235" t="s">
        <v>452</v>
      </c>
      <c r="G272" s="39"/>
      <c r="H272" s="39"/>
      <c r="I272" s="236"/>
      <c r="J272" s="39"/>
      <c r="K272" s="39"/>
      <c r="L272" s="43"/>
      <c r="M272" s="237"/>
      <c r="N272" s="238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5" t="s">
        <v>142</v>
      </c>
      <c r="AU272" s="15" t="s">
        <v>96</v>
      </c>
    </row>
    <row r="273" s="13" customFormat="1">
      <c r="A273" s="13"/>
      <c r="B273" s="239"/>
      <c r="C273" s="240"/>
      <c r="D273" s="234" t="s">
        <v>178</v>
      </c>
      <c r="E273" s="241" t="s">
        <v>1</v>
      </c>
      <c r="F273" s="242" t="s">
        <v>96</v>
      </c>
      <c r="G273" s="240"/>
      <c r="H273" s="243">
        <v>2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178</v>
      </c>
      <c r="AU273" s="249" t="s">
        <v>96</v>
      </c>
      <c r="AV273" s="13" t="s">
        <v>96</v>
      </c>
      <c r="AW273" s="13" t="s">
        <v>40</v>
      </c>
      <c r="AX273" s="13" t="s">
        <v>93</v>
      </c>
      <c r="AY273" s="249" t="s">
        <v>135</v>
      </c>
    </row>
    <row r="274" s="2" customFormat="1" ht="14.4" customHeight="1">
      <c r="A274" s="37"/>
      <c r="B274" s="38"/>
      <c r="C274" s="254" t="s">
        <v>453</v>
      </c>
      <c r="D274" s="254" t="s">
        <v>216</v>
      </c>
      <c r="E274" s="255" t="s">
        <v>454</v>
      </c>
      <c r="F274" s="256" t="s">
        <v>455</v>
      </c>
      <c r="G274" s="257" t="s">
        <v>426</v>
      </c>
      <c r="H274" s="258">
        <v>2</v>
      </c>
      <c r="I274" s="259"/>
      <c r="J274" s="260">
        <f>ROUND(I274*H274,2)</f>
        <v>0</v>
      </c>
      <c r="K274" s="261"/>
      <c r="L274" s="262"/>
      <c r="M274" s="263" t="s">
        <v>1</v>
      </c>
      <c r="N274" s="264" t="s">
        <v>50</v>
      </c>
      <c r="O274" s="90"/>
      <c r="P274" s="230">
        <f>O274*H274</f>
        <v>0</v>
      </c>
      <c r="Q274" s="230">
        <v>0.00069999999999999999</v>
      </c>
      <c r="R274" s="230">
        <f>Q274*H274</f>
        <v>0.0014</v>
      </c>
      <c r="S274" s="230">
        <v>0</v>
      </c>
      <c r="T274" s="23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2" t="s">
        <v>166</v>
      </c>
      <c r="AT274" s="232" t="s">
        <v>216</v>
      </c>
      <c r="AU274" s="232" t="s">
        <v>96</v>
      </c>
      <c r="AY274" s="15" t="s">
        <v>135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5" t="s">
        <v>93</v>
      </c>
      <c r="BK274" s="233">
        <f>ROUND(I274*H274,2)</f>
        <v>0</v>
      </c>
      <c r="BL274" s="15" t="s">
        <v>150</v>
      </c>
      <c r="BM274" s="232" t="s">
        <v>456</v>
      </c>
    </row>
    <row r="275" s="2" customFormat="1">
      <c r="A275" s="37"/>
      <c r="B275" s="38"/>
      <c r="C275" s="39"/>
      <c r="D275" s="234" t="s">
        <v>142</v>
      </c>
      <c r="E275" s="39"/>
      <c r="F275" s="235" t="s">
        <v>455</v>
      </c>
      <c r="G275" s="39"/>
      <c r="H275" s="39"/>
      <c r="I275" s="236"/>
      <c r="J275" s="39"/>
      <c r="K275" s="39"/>
      <c r="L275" s="43"/>
      <c r="M275" s="237"/>
      <c r="N275" s="238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5" t="s">
        <v>142</v>
      </c>
      <c r="AU275" s="15" t="s">
        <v>96</v>
      </c>
    </row>
    <row r="276" s="13" customFormat="1">
      <c r="A276" s="13"/>
      <c r="B276" s="239"/>
      <c r="C276" s="240"/>
      <c r="D276" s="234" t="s">
        <v>178</v>
      </c>
      <c r="E276" s="241" t="s">
        <v>1</v>
      </c>
      <c r="F276" s="242" t="s">
        <v>96</v>
      </c>
      <c r="G276" s="240"/>
      <c r="H276" s="243">
        <v>2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178</v>
      </c>
      <c r="AU276" s="249" t="s">
        <v>96</v>
      </c>
      <c r="AV276" s="13" t="s">
        <v>96</v>
      </c>
      <c r="AW276" s="13" t="s">
        <v>40</v>
      </c>
      <c r="AX276" s="13" t="s">
        <v>93</v>
      </c>
      <c r="AY276" s="249" t="s">
        <v>135</v>
      </c>
    </row>
    <row r="277" s="2" customFormat="1" ht="14.4" customHeight="1">
      <c r="A277" s="37"/>
      <c r="B277" s="38"/>
      <c r="C277" s="220" t="s">
        <v>457</v>
      </c>
      <c r="D277" s="220" t="s">
        <v>136</v>
      </c>
      <c r="E277" s="221" t="s">
        <v>458</v>
      </c>
      <c r="F277" s="222" t="s">
        <v>459</v>
      </c>
      <c r="G277" s="223" t="s">
        <v>426</v>
      </c>
      <c r="H277" s="224">
        <v>1</v>
      </c>
      <c r="I277" s="225"/>
      <c r="J277" s="226">
        <f>ROUND(I277*H277,2)</f>
        <v>0</v>
      </c>
      <c r="K277" s="227"/>
      <c r="L277" s="43"/>
      <c r="M277" s="228" t="s">
        <v>1</v>
      </c>
      <c r="N277" s="229" t="s">
        <v>50</v>
      </c>
      <c r="O277" s="90"/>
      <c r="P277" s="230">
        <f>O277*H277</f>
        <v>0</v>
      </c>
      <c r="Q277" s="230">
        <v>0.00034000000000000002</v>
      </c>
      <c r="R277" s="230">
        <f>Q277*H277</f>
        <v>0.00034000000000000002</v>
      </c>
      <c r="S277" s="230">
        <v>0</v>
      </c>
      <c r="T277" s="231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2" t="s">
        <v>150</v>
      </c>
      <c r="AT277" s="232" t="s">
        <v>136</v>
      </c>
      <c r="AU277" s="232" t="s">
        <v>96</v>
      </c>
      <c r="AY277" s="15" t="s">
        <v>135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5" t="s">
        <v>93</v>
      </c>
      <c r="BK277" s="233">
        <f>ROUND(I277*H277,2)</f>
        <v>0</v>
      </c>
      <c r="BL277" s="15" t="s">
        <v>150</v>
      </c>
      <c r="BM277" s="232" t="s">
        <v>460</v>
      </c>
    </row>
    <row r="278" s="2" customFormat="1">
      <c r="A278" s="37"/>
      <c r="B278" s="38"/>
      <c r="C278" s="39"/>
      <c r="D278" s="234" t="s">
        <v>142</v>
      </c>
      <c r="E278" s="39"/>
      <c r="F278" s="235" t="s">
        <v>461</v>
      </c>
      <c r="G278" s="39"/>
      <c r="H278" s="39"/>
      <c r="I278" s="236"/>
      <c r="J278" s="39"/>
      <c r="K278" s="39"/>
      <c r="L278" s="43"/>
      <c r="M278" s="237"/>
      <c r="N278" s="238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5" t="s">
        <v>142</v>
      </c>
      <c r="AU278" s="15" t="s">
        <v>96</v>
      </c>
    </row>
    <row r="279" s="2" customFormat="1" ht="24.15" customHeight="1">
      <c r="A279" s="37"/>
      <c r="B279" s="38"/>
      <c r="C279" s="254" t="s">
        <v>462</v>
      </c>
      <c r="D279" s="254" t="s">
        <v>216</v>
      </c>
      <c r="E279" s="255" t="s">
        <v>463</v>
      </c>
      <c r="F279" s="256" t="s">
        <v>464</v>
      </c>
      <c r="G279" s="257" t="s">
        <v>426</v>
      </c>
      <c r="H279" s="258">
        <v>1</v>
      </c>
      <c r="I279" s="259"/>
      <c r="J279" s="260">
        <f>ROUND(I279*H279,2)</f>
        <v>0</v>
      </c>
      <c r="K279" s="261"/>
      <c r="L279" s="262"/>
      <c r="M279" s="263" t="s">
        <v>1</v>
      </c>
      <c r="N279" s="264" t="s">
        <v>50</v>
      </c>
      <c r="O279" s="90"/>
      <c r="P279" s="230">
        <f>O279*H279</f>
        <v>0</v>
      </c>
      <c r="Q279" s="230">
        <v>0.078</v>
      </c>
      <c r="R279" s="230">
        <f>Q279*H279</f>
        <v>0.078</v>
      </c>
      <c r="S279" s="230">
        <v>0</v>
      </c>
      <c r="T279" s="23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2" t="s">
        <v>166</v>
      </c>
      <c r="AT279" s="232" t="s">
        <v>216</v>
      </c>
      <c r="AU279" s="232" t="s">
        <v>96</v>
      </c>
      <c r="AY279" s="15" t="s">
        <v>135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5" t="s">
        <v>93</v>
      </c>
      <c r="BK279" s="233">
        <f>ROUND(I279*H279,2)</f>
        <v>0</v>
      </c>
      <c r="BL279" s="15" t="s">
        <v>150</v>
      </c>
      <c r="BM279" s="232" t="s">
        <v>465</v>
      </c>
    </row>
    <row r="280" s="2" customFormat="1">
      <c r="A280" s="37"/>
      <c r="B280" s="38"/>
      <c r="C280" s="39"/>
      <c r="D280" s="234" t="s">
        <v>142</v>
      </c>
      <c r="E280" s="39"/>
      <c r="F280" s="235" t="s">
        <v>464</v>
      </c>
      <c r="G280" s="39"/>
      <c r="H280" s="39"/>
      <c r="I280" s="236"/>
      <c r="J280" s="39"/>
      <c r="K280" s="39"/>
      <c r="L280" s="43"/>
      <c r="M280" s="237"/>
      <c r="N280" s="238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5" t="s">
        <v>142</v>
      </c>
      <c r="AU280" s="15" t="s">
        <v>96</v>
      </c>
    </row>
    <row r="281" s="2" customFormat="1" ht="24.15" customHeight="1">
      <c r="A281" s="37"/>
      <c r="B281" s="38"/>
      <c r="C281" s="220" t="s">
        <v>466</v>
      </c>
      <c r="D281" s="220" t="s">
        <v>136</v>
      </c>
      <c r="E281" s="221" t="s">
        <v>467</v>
      </c>
      <c r="F281" s="222" t="s">
        <v>468</v>
      </c>
      <c r="G281" s="223" t="s">
        <v>226</v>
      </c>
      <c r="H281" s="224">
        <v>75.299999999999997</v>
      </c>
      <c r="I281" s="225"/>
      <c r="J281" s="226">
        <f>ROUND(I281*H281,2)</f>
        <v>0</v>
      </c>
      <c r="K281" s="227"/>
      <c r="L281" s="43"/>
      <c r="M281" s="228" t="s">
        <v>1</v>
      </c>
      <c r="N281" s="229" t="s">
        <v>50</v>
      </c>
      <c r="O281" s="90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2" t="s">
        <v>150</v>
      </c>
      <c r="AT281" s="232" t="s">
        <v>136</v>
      </c>
      <c r="AU281" s="232" t="s">
        <v>96</v>
      </c>
      <c r="AY281" s="15" t="s">
        <v>135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5" t="s">
        <v>93</v>
      </c>
      <c r="BK281" s="233">
        <f>ROUND(I281*H281,2)</f>
        <v>0</v>
      </c>
      <c r="BL281" s="15" t="s">
        <v>150</v>
      </c>
      <c r="BM281" s="232" t="s">
        <v>469</v>
      </c>
    </row>
    <row r="282" s="2" customFormat="1">
      <c r="A282" s="37"/>
      <c r="B282" s="38"/>
      <c r="C282" s="39"/>
      <c r="D282" s="234" t="s">
        <v>142</v>
      </c>
      <c r="E282" s="39"/>
      <c r="F282" s="235" t="s">
        <v>468</v>
      </c>
      <c r="G282" s="39"/>
      <c r="H282" s="39"/>
      <c r="I282" s="236"/>
      <c r="J282" s="39"/>
      <c r="K282" s="39"/>
      <c r="L282" s="43"/>
      <c r="M282" s="237"/>
      <c r="N282" s="238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5" t="s">
        <v>142</v>
      </c>
      <c r="AU282" s="15" t="s">
        <v>96</v>
      </c>
    </row>
    <row r="283" s="13" customFormat="1">
      <c r="A283" s="13"/>
      <c r="B283" s="239"/>
      <c r="C283" s="240"/>
      <c r="D283" s="234" t="s">
        <v>178</v>
      </c>
      <c r="E283" s="241" t="s">
        <v>1</v>
      </c>
      <c r="F283" s="242" t="s">
        <v>422</v>
      </c>
      <c r="G283" s="240"/>
      <c r="H283" s="243">
        <v>75.299999999999997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178</v>
      </c>
      <c r="AU283" s="249" t="s">
        <v>96</v>
      </c>
      <c r="AV283" s="13" t="s">
        <v>96</v>
      </c>
      <c r="AW283" s="13" t="s">
        <v>40</v>
      </c>
      <c r="AX283" s="13" t="s">
        <v>93</v>
      </c>
      <c r="AY283" s="249" t="s">
        <v>135</v>
      </c>
    </row>
    <row r="284" s="2" customFormat="1" ht="14.4" customHeight="1">
      <c r="A284" s="37"/>
      <c r="B284" s="38"/>
      <c r="C284" s="220" t="s">
        <v>470</v>
      </c>
      <c r="D284" s="220" t="s">
        <v>136</v>
      </c>
      <c r="E284" s="221" t="s">
        <v>471</v>
      </c>
      <c r="F284" s="222" t="s">
        <v>472</v>
      </c>
      <c r="G284" s="223" t="s">
        <v>426</v>
      </c>
      <c r="H284" s="224">
        <v>1</v>
      </c>
      <c r="I284" s="225"/>
      <c r="J284" s="226">
        <f>ROUND(I284*H284,2)</f>
        <v>0</v>
      </c>
      <c r="K284" s="227"/>
      <c r="L284" s="43"/>
      <c r="M284" s="228" t="s">
        <v>1</v>
      </c>
      <c r="N284" s="229" t="s">
        <v>50</v>
      </c>
      <c r="O284" s="90"/>
      <c r="P284" s="230">
        <f>O284*H284</f>
        <v>0</v>
      </c>
      <c r="Q284" s="230">
        <v>0.00031</v>
      </c>
      <c r="R284" s="230">
        <f>Q284*H284</f>
        <v>0.00031</v>
      </c>
      <c r="S284" s="230">
        <v>0</v>
      </c>
      <c r="T284" s="23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2" t="s">
        <v>150</v>
      </c>
      <c r="AT284" s="232" t="s">
        <v>136</v>
      </c>
      <c r="AU284" s="232" t="s">
        <v>96</v>
      </c>
      <c r="AY284" s="15" t="s">
        <v>135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5" t="s">
        <v>93</v>
      </c>
      <c r="BK284" s="233">
        <f>ROUND(I284*H284,2)</f>
        <v>0</v>
      </c>
      <c r="BL284" s="15" t="s">
        <v>150</v>
      </c>
      <c r="BM284" s="232" t="s">
        <v>473</v>
      </c>
    </row>
    <row r="285" s="2" customFormat="1">
      <c r="A285" s="37"/>
      <c r="B285" s="38"/>
      <c r="C285" s="39"/>
      <c r="D285" s="234" t="s">
        <v>142</v>
      </c>
      <c r="E285" s="39"/>
      <c r="F285" s="235" t="s">
        <v>474</v>
      </c>
      <c r="G285" s="39"/>
      <c r="H285" s="39"/>
      <c r="I285" s="236"/>
      <c r="J285" s="39"/>
      <c r="K285" s="39"/>
      <c r="L285" s="43"/>
      <c r="M285" s="237"/>
      <c r="N285" s="238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5" t="s">
        <v>142</v>
      </c>
      <c r="AU285" s="15" t="s">
        <v>96</v>
      </c>
    </row>
    <row r="286" s="2" customFormat="1" ht="14.4" customHeight="1">
      <c r="A286" s="37"/>
      <c r="B286" s="38"/>
      <c r="C286" s="220" t="s">
        <v>475</v>
      </c>
      <c r="D286" s="220" t="s">
        <v>136</v>
      </c>
      <c r="E286" s="221" t="s">
        <v>476</v>
      </c>
      <c r="F286" s="222" t="s">
        <v>477</v>
      </c>
      <c r="G286" s="223" t="s">
        <v>226</v>
      </c>
      <c r="H286" s="224">
        <v>75.299999999999997</v>
      </c>
      <c r="I286" s="225"/>
      <c r="J286" s="226">
        <f>ROUND(I286*H286,2)</f>
        <v>0</v>
      </c>
      <c r="K286" s="227"/>
      <c r="L286" s="43"/>
      <c r="M286" s="228" t="s">
        <v>1</v>
      </c>
      <c r="N286" s="229" t="s">
        <v>50</v>
      </c>
      <c r="O286" s="90"/>
      <c r="P286" s="230">
        <f>O286*H286</f>
        <v>0</v>
      </c>
      <c r="Q286" s="230">
        <v>0.00012999999999999999</v>
      </c>
      <c r="R286" s="230">
        <f>Q286*H286</f>
        <v>0.0097889999999999991</v>
      </c>
      <c r="S286" s="230">
        <v>0</v>
      </c>
      <c r="T286" s="23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2" t="s">
        <v>150</v>
      </c>
      <c r="AT286" s="232" t="s">
        <v>136</v>
      </c>
      <c r="AU286" s="232" t="s">
        <v>96</v>
      </c>
      <c r="AY286" s="15" t="s">
        <v>135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5" t="s">
        <v>93</v>
      </c>
      <c r="BK286" s="233">
        <f>ROUND(I286*H286,2)</f>
        <v>0</v>
      </c>
      <c r="BL286" s="15" t="s">
        <v>150</v>
      </c>
      <c r="BM286" s="232" t="s">
        <v>478</v>
      </c>
    </row>
    <row r="287" s="2" customFormat="1">
      <c r="A287" s="37"/>
      <c r="B287" s="38"/>
      <c r="C287" s="39"/>
      <c r="D287" s="234" t="s">
        <v>142</v>
      </c>
      <c r="E287" s="39"/>
      <c r="F287" s="235" t="s">
        <v>479</v>
      </c>
      <c r="G287" s="39"/>
      <c r="H287" s="39"/>
      <c r="I287" s="236"/>
      <c r="J287" s="39"/>
      <c r="K287" s="39"/>
      <c r="L287" s="43"/>
      <c r="M287" s="237"/>
      <c r="N287" s="238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5" t="s">
        <v>142</v>
      </c>
      <c r="AU287" s="15" t="s">
        <v>96</v>
      </c>
    </row>
    <row r="288" s="13" customFormat="1">
      <c r="A288" s="13"/>
      <c r="B288" s="239"/>
      <c r="C288" s="240"/>
      <c r="D288" s="234" t="s">
        <v>178</v>
      </c>
      <c r="E288" s="241" t="s">
        <v>1</v>
      </c>
      <c r="F288" s="242" t="s">
        <v>422</v>
      </c>
      <c r="G288" s="240"/>
      <c r="H288" s="243">
        <v>75.299999999999997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178</v>
      </c>
      <c r="AU288" s="249" t="s">
        <v>96</v>
      </c>
      <c r="AV288" s="13" t="s">
        <v>96</v>
      </c>
      <c r="AW288" s="13" t="s">
        <v>40</v>
      </c>
      <c r="AX288" s="13" t="s">
        <v>93</v>
      </c>
      <c r="AY288" s="249" t="s">
        <v>135</v>
      </c>
    </row>
    <row r="289" s="2" customFormat="1" ht="14.4" customHeight="1">
      <c r="A289" s="37"/>
      <c r="B289" s="38"/>
      <c r="C289" s="254" t="s">
        <v>480</v>
      </c>
      <c r="D289" s="254" t="s">
        <v>216</v>
      </c>
      <c r="E289" s="255" t="s">
        <v>481</v>
      </c>
      <c r="F289" s="256" t="s">
        <v>482</v>
      </c>
      <c r="G289" s="257" t="s">
        <v>226</v>
      </c>
      <c r="H289" s="258">
        <v>2.2999999999999998</v>
      </c>
      <c r="I289" s="259"/>
      <c r="J289" s="260">
        <f>ROUND(I289*H289,2)</f>
        <v>0</v>
      </c>
      <c r="K289" s="261"/>
      <c r="L289" s="262"/>
      <c r="M289" s="263" t="s">
        <v>1</v>
      </c>
      <c r="N289" s="264" t="s">
        <v>50</v>
      </c>
      <c r="O289" s="90"/>
      <c r="P289" s="230">
        <f>O289*H289</f>
        <v>0</v>
      </c>
      <c r="Q289" s="230">
        <v>0.00042999999999999999</v>
      </c>
      <c r="R289" s="230">
        <f>Q289*H289</f>
        <v>0.00098899999999999986</v>
      </c>
      <c r="S289" s="230">
        <v>0</v>
      </c>
      <c r="T289" s="23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2" t="s">
        <v>166</v>
      </c>
      <c r="AT289" s="232" t="s">
        <v>216</v>
      </c>
      <c r="AU289" s="232" t="s">
        <v>96</v>
      </c>
      <c r="AY289" s="15" t="s">
        <v>135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5" t="s">
        <v>93</v>
      </c>
      <c r="BK289" s="233">
        <f>ROUND(I289*H289,2)</f>
        <v>0</v>
      </c>
      <c r="BL289" s="15" t="s">
        <v>150</v>
      </c>
      <c r="BM289" s="232" t="s">
        <v>483</v>
      </c>
    </row>
    <row r="290" s="2" customFormat="1">
      <c r="A290" s="37"/>
      <c r="B290" s="38"/>
      <c r="C290" s="39"/>
      <c r="D290" s="234" t="s">
        <v>142</v>
      </c>
      <c r="E290" s="39"/>
      <c r="F290" s="235" t="s">
        <v>482</v>
      </c>
      <c r="G290" s="39"/>
      <c r="H290" s="39"/>
      <c r="I290" s="236"/>
      <c r="J290" s="39"/>
      <c r="K290" s="39"/>
      <c r="L290" s="43"/>
      <c r="M290" s="237"/>
      <c r="N290" s="238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5" t="s">
        <v>142</v>
      </c>
      <c r="AU290" s="15" t="s">
        <v>96</v>
      </c>
    </row>
    <row r="291" s="2" customFormat="1" ht="14.4" customHeight="1">
      <c r="A291" s="37"/>
      <c r="B291" s="38"/>
      <c r="C291" s="254" t="s">
        <v>484</v>
      </c>
      <c r="D291" s="254" t="s">
        <v>216</v>
      </c>
      <c r="E291" s="255" t="s">
        <v>485</v>
      </c>
      <c r="F291" s="256" t="s">
        <v>486</v>
      </c>
      <c r="G291" s="257" t="s">
        <v>226</v>
      </c>
      <c r="H291" s="258">
        <v>73</v>
      </c>
      <c r="I291" s="259"/>
      <c r="J291" s="260">
        <f>ROUND(I291*H291,2)</f>
        <v>0</v>
      </c>
      <c r="K291" s="261"/>
      <c r="L291" s="262"/>
      <c r="M291" s="263" t="s">
        <v>1</v>
      </c>
      <c r="N291" s="264" t="s">
        <v>50</v>
      </c>
      <c r="O291" s="90"/>
      <c r="P291" s="230">
        <f>O291*H291</f>
        <v>0</v>
      </c>
      <c r="Q291" s="230">
        <v>0.00018000000000000001</v>
      </c>
      <c r="R291" s="230">
        <f>Q291*H291</f>
        <v>0.013140000000000001</v>
      </c>
      <c r="S291" s="230">
        <v>0</v>
      </c>
      <c r="T291" s="23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2" t="s">
        <v>166</v>
      </c>
      <c r="AT291" s="232" t="s">
        <v>216</v>
      </c>
      <c r="AU291" s="232" t="s">
        <v>96</v>
      </c>
      <c r="AY291" s="15" t="s">
        <v>135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5" t="s">
        <v>93</v>
      </c>
      <c r="BK291" s="233">
        <f>ROUND(I291*H291,2)</f>
        <v>0</v>
      </c>
      <c r="BL291" s="15" t="s">
        <v>150</v>
      </c>
      <c r="BM291" s="232" t="s">
        <v>487</v>
      </c>
    </row>
    <row r="292" s="2" customFormat="1">
      <c r="A292" s="37"/>
      <c r="B292" s="38"/>
      <c r="C292" s="39"/>
      <c r="D292" s="234" t="s">
        <v>142</v>
      </c>
      <c r="E292" s="39"/>
      <c r="F292" s="235" t="s">
        <v>486</v>
      </c>
      <c r="G292" s="39"/>
      <c r="H292" s="39"/>
      <c r="I292" s="236"/>
      <c r="J292" s="39"/>
      <c r="K292" s="39"/>
      <c r="L292" s="43"/>
      <c r="M292" s="237"/>
      <c r="N292" s="238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5" t="s">
        <v>142</v>
      </c>
      <c r="AU292" s="15" t="s">
        <v>96</v>
      </c>
    </row>
    <row r="293" s="2" customFormat="1" ht="14.4" customHeight="1">
      <c r="A293" s="37"/>
      <c r="B293" s="38"/>
      <c r="C293" s="220" t="s">
        <v>488</v>
      </c>
      <c r="D293" s="220" t="s">
        <v>136</v>
      </c>
      <c r="E293" s="221" t="s">
        <v>489</v>
      </c>
      <c r="F293" s="222" t="s">
        <v>490</v>
      </c>
      <c r="G293" s="223" t="s">
        <v>226</v>
      </c>
      <c r="H293" s="224">
        <v>73</v>
      </c>
      <c r="I293" s="225"/>
      <c r="J293" s="226">
        <f>ROUND(I293*H293,2)</f>
        <v>0</v>
      </c>
      <c r="K293" s="227"/>
      <c r="L293" s="43"/>
      <c r="M293" s="228" t="s">
        <v>1</v>
      </c>
      <c r="N293" s="229" t="s">
        <v>50</v>
      </c>
      <c r="O293" s="90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2" t="s">
        <v>150</v>
      </c>
      <c r="AT293" s="232" t="s">
        <v>136</v>
      </c>
      <c r="AU293" s="232" t="s">
        <v>96</v>
      </c>
      <c r="AY293" s="15" t="s">
        <v>135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5" t="s">
        <v>93</v>
      </c>
      <c r="BK293" s="233">
        <f>ROUND(I293*H293,2)</f>
        <v>0</v>
      </c>
      <c r="BL293" s="15" t="s">
        <v>150</v>
      </c>
      <c r="BM293" s="232" t="s">
        <v>491</v>
      </c>
    </row>
    <row r="294" s="2" customFormat="1">
      <c r="A294" s="37"/>
      <c r="B294" s="38"/>
      <c r="C294" s="39"/>
      <c r="D294" s="234" t="s">
        <v>142</v>
      </c>
      <c r="E294" s="39"/>
      <c r="F294" s="235" t="s">
        <v>490</v>
      </c>
      <c r="G294" s="39"/>
      <c r="H294" s="39"/>
      <c r="I294" s="236"/>
      <c r="J294" s="39"/>
      <c r="K294" s="39"/>
      <c r="L294" s="43"/>
      <c r="M294" s="237"/>
      <c r="N294" s="238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5" t="s">
        <v>142</v>
      </c>
      <c r="AU294" s="15" t="s">
        <v>96</v>
      </c>
    </row>
    <row r="295" s="13" customFormat="1">
      <c r="A295" s="13"/>
      <c r="B295" s="239"/>
      <c r="C295" s="240"/>
      <c r="D295" s="234" t="s">
        <v>178</v>
      </c>
      <c r="E295" s="241" t="s">
        <v>1</v>
      </c>
      <c r="F295" s="242" t="s">
        <v>492</v>
      </c>
      <c r="G295" s="240"/>
      <c r="H295" s="243">
        <v>73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178</v>
      </c>
      <c r="AU295" s="249" t="s">
        <v>96</v>
      </c>
      <c r="AV295" s="13" t="s">
        <v>96</v>
      </c>
      <c r="AW295" s="13" t="s">
        <v>40</v>
      </c>
      <c r="AX295" s="13" t="s">
        <v>93</v>
      </c>
      <c r="AY295" s="249" t="s">
        <v>135</v>
      </c>
    </row>
    <row r="296" s="2" customFormat="1" ht="14.4" customHeight="1">
      <c r="A296" s="37"/>
      <c r="B296" s="38"/>
      <c r="C296" s="254" t="s">
        <v>493</v>
      </c>
      <c r="D296" s="254" t="s">
        <v>216</v>
      </c>
      <c r="E296" s="255" t="s">
        <v>494</v>
      </c>
      <c r="F296" s="256" t="s">
        <v>495</v>
      </c>
      <c r="G296" s="257" t="s">
        <v>226</v>
      </c>
      <c r="H296" s="258">
        <v>75.299999999999997</v>
      </c>
      <c r="I296" s="259"/>
      <c r="J296" s="260">
        <f>ROUND(I296*H296,2)</f>
        <v>0</v>
      </c>
      <c r="K296" s="261"/>
      <c r="L296" s="262"/>
      <c r="M296" s="263" t="s">
        <v>1</v>
      </c>
      <c r="N296" s="264" t="s">
        <v>50</v>
      </c>
      <c r="O296" s="90"/>
      <c r="P296" s="230">
        <f>O296*H296</f>
        <v>0</v>
      </c>
      <c r="Q296" s="230">
        <v>0.00012</v>
      </c>
      <c r="R296" s="230">
        <f>Q296*H296</f>
        <v>0.0090360000000000006</v>
      </c>
      <c r="S296" s="230">
        <v>0</v>
      </c>
      <c r="T296" s="23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2" t="s">
        <v>166</v>
      </c>
      <c r="AT296" s="232" t="s">
        <v>216</v>
      </c>
      <c r="AU296" s="232" t="s">
        <v>96</v>
      </c>
      <c r="AY296" s="15" t="s">
        <v>135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5" t="s">
        <v>93</v>
      </c>
      <c r="BK296" s="233">
        <f>ROUND(I296*H296,2)</f>
        <v>0</v>
      </c>
      <c r="BL296" s="15" t="s">
        <v>150</v>
      </c>
      <c r="BM296" s="232" t="s">
        <v>496</v>
      </c>
    </row>
    <row r="297" s="2" customFormat="1">
      <c r="A297" s="37"/>
      <c r="B297" s="38"/>
      <c r="C297" s="39"/>
      <c r="D297" s="234" t="s">
        <v>142</v>
      </c>
      <c r="E297" s="39"/>
      <c r="F297" s="235" t="s">
        <v>497</v>
      </c>
      <c r="G297" s="39"/>
      <c r="H297" s="39"/>
      <c r="I297" s="236"/>
      <c r="J297" s="39"/>
      <c r="K297" s="39"/>
      <c r="L297" s="43"/>
      <c r="M297" s="237"/>
      <c r="N297" s="238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5" t="s">
        <v>142</v>
      </c>
      <c r="AU297" s="15" t="s">
        <v>96</v>
      </c>
    </row>
    <row r="298" s="13" customFormat="1">
      <c r="A298" s="13"/>
      <c r="B298" s="239"/>
      <c r="C298" s="240"/>
      <c r="D298" s="234" t="s">
        <v>178</v>
      </c>
      <c r="E298" s="241" t="s">
        <v>1</v>
      </c>
      <c r="F298" s="242" t="s">
        <v>422</v>
      </c>
      <c r="G298" s="240"/>
      <c r="H298" s="243">
        <v>75.299999999999997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178</v>
      </c>
      <c r="AU298" s="249" t="s">
        <v>96</v>
      </c>
      <c r="AV298" s="13" t="s">
        <v>96</v>
      </c>
      <c r="AW298" s="13" t="s">
        <v>40</v>
      </c>
      <c r="AX298" s="13" t="s">
        <v>93</v>
      </c>
      <c r="AY298" s="249" t="s">
        <v>135</v>
      </c>
    </row>
    <row r="299" s="2" customFormat="1" ht="14.4" customHeight="1">
      <c r="A299" s="37"/>
      <c r="B299" s="38"/>
      <c r="C299" s="220" t="s">
        <v>498</v>
      </c>
      <c r="D299" s="220" t="s">
        <v>136</v>
      </c>
      <c r="E299" s="221" t="s">
        <v>499</v>
      </c>
      <c r="F299" s="222" t="s">
        <v>500</v>
      </c>
      <c r="G299" s="223" t="s">
        <v>426</v>
      </c>
      <c r="H299" s="224">
        <v>1</v>
      </c>
      <c r="I299" s="225"/>
      <c r="J299" s="226">
        <f>ROUND(I299*H299,2)</f>
        <v>0</v>
      </c>
      <c r="K299" s="227"/>
      <c r="L299" s="43"/>
      <c r="M299" s="228" t="s">
        <v>1</v>
      </c>
      <c r="N299" s="229" t="s">
        <v>50</v>
      </c>
      <c r="O299" s="90"/>
      <c r="P299" s="230">
        <f>O299*H299</f>
        <v>0</v>
      </c>
      <c r="Q299" s="230">
        <v>0.00034000000000000002</v>
      </c>
      <c r="R299" s="230">
        <f>Q299*H299</f>
        <v>0.00034000000000000002</v>
      </c>
      <c r="S299" s="230">
        <v>0</v>
      </c>
      <c r="T299" s="23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2" t="s">
        <v>150</v>
      </c>
      <c r="AT299" s="232" t="s">
        <v>136</v>
      </c>
      <c r="AU299" s="232" t="s">
        <v>96</v>
      </c>
      <c r="AY299" s="15" t="s">
        <v>135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5" t="s">
        <v>93</v>
      </c>
      <c r="BK299" s="233">
        <f>ROUND(I299*H299,2)</f>
        <v>0</v>
      </c>
      <c r="BL299" s="15" t="s">
        <v>150</v>
      </c>
      <c r="BM299" s="232" t="s">
        <v>501</v>
      </c>
    </row>
    <row r="300" s="2" customFormat="1">
      <c r="A300" s="37"/>
      <c r="B300" s="38"/>
      <c r="C300" s="39"/>
      <c r="D300" s="234" t="s">
        <v>142</v>
      </c>
      <c r="E300" s="39"/>
      <c r="F300" s="235" t="s">
        <v>500</v>
      </c>
      <c r="G300" s="39"/>
      <c r="H300" s="39"/>
      <c r="I300" s="236"/>
      <c r="J300" s="39"/>
      <c r="K300" s="39"/>
      <c r="L300" s="43"/>
      <c r="M300" s="237"/>
      <c r="N300" s="238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5" t="s">
        <v>142</v>
      </c>
      <c r="AU300" s="15" t="s">
        <v>96</v>
      </c>
    </row>
    <row r="301" s="13" customFormat="1">
      <c r="A301" s="13"/>
      <c r="B301" s="239"/>
      <c r="C301" s="240"/>
      <c r="D301" s="234" t="s">
        <v>178</v>
      </c>
      <c r="E301" s="241" t="s">
        <v>1</v>
      </c>
      <c r="F301" s="242" t="s">
        <v>93</v>
      </c>
      <c r="G301" s="240"/>
      <c r="H301" s="243">
        <v>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178</v>
      </c>
      <c r="AU301" s="249" t="s">
        <v>96</v>
      </c>
      <c r="AV301" s="13" t="s">
        <v>96</v>
      </c>
      <c r="AW301" s="13" t="s">
        <v>40</v>
      </c>
      <c r="AX301" s="13" t="s">
        <v>93</v>
      </c>
      <c r="AY301" s="249" t="s">
        <v>135</v>
      </c>
    </row>
    <row r="302" s="2" customFormat="1" ht="14.4" customHeight="1">
      <c r="A302" s="37"/>
      <c r="B302" s="38"/>
      <c r="C302" s="254" t="s">
        <v>502</v>
      </c>
      <c r="D302" s="254" t="s">
        <v>216</v>
      </c>
      <c r="E302" s="255" t="s">
        <v>503</v>
      </c>
      <c r="F302" s="256" t="s">
        <v>504</v>
      </c>
      <c r="G302" s="257" t="s">
        <v>505</v>
      </c>
      <c r="H302" s="258">
        <v>1</v>
      </c>
      <c r="I302" s="259"/>
      <c r="J302" s="260">
        <f>ROUND(I302*H302,2)</f>
        <v>0</v>
      </c>
      <c r="K302" s="261"/>
      <c r="L302" s="262"/>
      <c r="M302" s="263" t="s">
        <v>1</v>
      </c>
      <c r="N302" s="264" t="s">
        <v>50</v>
      </c>
      <c r="O302" s="90"/>
      <c r="P302" s="230">
        <f>O302*H302</f>
        <v>0</v>
      </c>
      <c r="Q302" s="230">
        <v>0.0015</v>
      </c>
      <c r="R302" s="230">
        <f>Q302*H302</f>
        <v>0.0015</v>
      </c>
      <c r="S302" s="230">
        <v>0</v>
      </c>
      <c r="T302" s="23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2" t="s">
        <v>166</v>
      </c>
      <c r="AT302" s="232" t="s">
        <v>216</v>
      </c>
      <c r="AU302" s="232" t="s">
        <v>96</v>
      </c>
      <c r="AY302" s="15" t="s">
        <v>135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5" t="s">
        <v>93</v>
      </c>
      <c r="BK302" s="233">
        <f>ROUND(I302*H302,2)</f>
        <v>0</v>
      </c>
      <c r="BL302" s="15" t="s">
        <v>150</v>
      </c>
      <c r="BM302" s="232" t="s">
        <v>506</v>
      </c>
    </row>
    <row r="303" s="2" customFormat="1">
      <c r="A303" s="37"/>
      <c r="B303" s="38"/>
      <c r="C303" s="39"/>
      <c r="D303" s="234" t="s">
        <v>142</v>
      </c>
      <c r="E303" s="39"/>
      <c r="F303" s="235" t="s">
        <v>504</v>
      </c>
      <c r="G303" s="39"/>
      <c r="H303" s="39"/>
      <c r="I303" s="236"/>
      <c r="J303" s="39"/>
      <c r="K303" s="39"/>
      <c r="L303" s="43"/>
      <c r="M303" s="237"/>
      <c r="N303" s="238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5" t="s">
        <v>142</v>
      </c>
      <c r="AU303" s="15" t="s">
        <v>96</v>
      </c>
    </row>
    <row r="304" s="13" customFormat="1">
      <c r="A304" s="13"/>
      <c r="B304" s="239"/>
      <c r="C304" s="240"/>
      <c r="D304" s="234" t="s">
        <v>178</v>
      </c>
      <c r="E304" s="241" t="s">
        <v>1</v>
      </c>
      <c r="F304" s="242" t="s">
        <v>507</v>
      </c>
      <c r="G304" s="240"/>
      <c r="H304" s="243">
        <v>1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178</v>
      </c>
      <c r="AU304" s="249" t="s">
        <v>96</v>
      </c>
      <c r="AV304" s="13" t="s">
        <v>96</v>
      </c>
      <c r="AW304" s="13" t="s">
        <v>40</v>
      </c>
      <c r="AX304" s="13" t="s">
        <v>93</v>
      </c>
      <c r="AY304" s="249" t="s">
        <v>135</v>
      </c>
    </row>
    <row r="305" s="2" customFormat="1" ht="14.4" customHeight="1">
      <c r="A305" s="37"/>
      <c r="B305" s="38"/>
      <c r="C305" s="220" t="s">
        <v>508</v>
      </c>
      <c r="D305" s="220" t="s">
        <v>136</v>
      </c>
      <c r="E305" s="221" t="s">
        <v>509</v>
      </c>
      <c r="F305" s="222" t="s">
        <v>510</v>
      </c>
      <c r="G305" s="223" t="s">
        <v>426</v>
      </c>
      <c r="H305" s="224">
        <v>2</v>
      </c>
      <c r="I305" s="225"/>
      <c r="J305" s="226">
        <f>ROUND(I305*H305,2)</f>
        <v>0</v>
      </c>
      <c r="K305" s="227"/>
      <c r="L305" s="43"/>
      <c r="M305" s="228" t="s">
        <v>1</v>
      </c>
      <c r="N305" s="229" t="s">
        <v>50</v>
      </c>
      <c r="O305" s="90"/>
      <c r="P305" s="230">
        <f>O305*H305</f>
        <v>0</v>
      </c>
      <c r="Q305" s="230">
        <v>0.0016199999999999999</v>
      </c>
      <c r="R305" s="230">
        <f>Q305*H305</f>
        <v>0.0032399999999999998</v>
      </c>
      <c r="S305" s="230">
        <v>0</v>
      </c>
      <c r="T305" s="23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2" t="s">
        <v>150</v>
      </c>
      <c r="AT305" s="232" t="s">
        <v>136</v>
      </c>
      <c r="AU305" s="232" t="s">
        <v>96</v>
      </c>
      <c r="AY305" s="15" t="s">
        <v>135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5" t="s">
        <v>93</v>
      </c>
      <c r="BK305" s="233">
        <f>ROUND(I305*H305,2)</f>
        <v>0</v>
      </c>
      <c r="BL305" s="15" t="s">
        <v>150</v>
      </c>
      <c r="BM305" s="232" t="s">
        <v>511</v>
      </c>
    </row>
    <row r="306" s="2" customFormat="1">
      <c r="A306" s="37"/>
      <c r="B306" s="38"/>
      <c r="C306" s="39"/>
      <c r="D306" s="234" t="s">
        <v>142</v>
      </c>
      <c r="E306" s="39"/>
      <c r="F306" s="235" t="s">
        <v>512</v>
      </c>
      <c r="G306" s="39"/>
      <c r="H306" s="39"/>
      <c r="I306" s="236"/>
      <c r="J306" s="39"/>
      <c r="K306" s="39"/>
      <c r="L306" s="43"/>
      <c r="M306" s="237"/>
      <c r="N306" s="238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5" t="s">
        <v>142</v>
      </c>
      <c r="AU306" s="15" t="s">
        <v>96</v>
      </c>
    </row>
    <row r="307" s="2" customFormat="1" ht="24.15" customHeight="1">
      <c r="A307" s="37"/>
      <c r="B307" s="38"/>
      <c r="C307" s="254" t="s">
        <v>513</v>
      </c>
      <c r="D307" s="254" t="s">
        <v>216</v>
      </c>
      <c r="E307" s="255" t="s">
        <v>514</v>
      </c>
      <c r="F307" s="256" t="s">
        <v>515</v>
      </c>
      <c r="G307" s="257" t="s">
        <v>426</v>
      </c>
      <c r="H307" s="258">
        <v>2</v>
      </c>
      <c r="I307" s="259"/>
      <c r="J307" s="260">
        <f>ROUND(I307*H307,2)</f>
        <v>0</v>
      </c>
      <c r="K307" s="261"/>
      <c r="L307" s="262"/>
      <c r="M307" s="263" t="s">
        <v>1</v>
      </c>
      <c r="N307" s="264" t="s">
        <v>50</v>
      </c>
      <c r="O307" s="90"/>
      <c r="P307" s="230">
        <f>O307*H307</f>
        <v>0</v>
      </c>
      <c r="Q307" s="230">
        <v>0.017999999999999999</v>
      </c>
      <c r="R307" s="230">
        <f>Q307*H307</f>
        <v>0.035999999999999997</v>
      </c>
      <c r="S307" s="230">
        <v>0</v>
      </c>
      <c r="T307" s="23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2" t="s">
        <v>166</v>
      </c>
      <c r="AT307" s="232" t="s">
        <v>216</v>
      </c>
      <c r="AU307" s="232" t="s">
        <v>96</v>
      </c>
      <c r="AY307" s="15" t="s">
        <v>135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5" t="s">
        <v>93</v>
      </c>
      <c r="BK307" s="233">
        <f>ROUND(I307*H307,2)</f>
        <v>0</v>
      </c>
      <c r="BL307" s="15" t="s">
        <v>150</v>
      </c>
      <c r="BM307" s="232" t="s">
        <v>516</v>
      </c>
    </row>
    <row r="308" s="2" customFormat="1">
      <c r="A308" s="37"/>
      <c r="B308" s="38"/>
      <c r="C308" s="39"/>
      <c r="D308" s="234" t="s">
        <v>142</v>
      </c>
      <c r="E308" s="39"/>
      <c r="F308" s="235" t="s">
        <v>515</v>
      </c>
      <c r="G308" s="39"/>
      <c r="H308" s="39"/>
      <c r="I308" s="236"/>
      <c r="J308" s="39"/>
      <c r="K308" s="39"/>
      <c r="L308" s="43"/>
      <c r="M308" s="237"/>
      <c r="N308" s="238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5" t="s">
        <v>142</v>
      </c>
      <c r="AU308" s="15" t="s">
        <v>96</v>
      </c>
    </row>
    <row r="309" s="2" customFormat="1" ht="24.15" customHeight="1">
      <c r="A309" s="37"/>
      <c r="B309" s="38"/>
      <c r="C309" s="254" t="s">
        <v>517</v>
      </c>
      <c r="D309" s="254" t="s">
        <v>216</v>
      </c>
      <c r="E309" s="255" t="s">
        <v>518</v>
      </c>
      <c r="F309" s="256" t="s">
        <v>519</v>
      </c>
      <c r="G309" s="257" t="s">
        <v>520</v>
      </c>
      <c r="H309" s="258">
        <v>2</v>
      </c>
      <c r="I309" s="259"/>
      <c r="J309" s="260">
        <f>ROUND(I309*H309,2)</f>
        <v>0</v>
      </c>
      <c r="K309" s="261"/>
      <c r="L309" s="262"/>
      <c r="M309" s="263" t="s">
        <v>1</v>
      </c>
      <c r="N309" s="264" t="s">
        <v>50</v>
      </c>
      <c r="O309" s="90"/>
      <c r="P309" s="230">
        <f>O309*H309</f>
        <v>0</v>
      </c>
      <c r="Q309" s="230">
        <v>0.010500000000000001</v>
      </c>
      <c r="R309" s="230">
        <f>Q309*H309</f>
        <v>0.021000000000000001</v>
      </c>
      <c r="S309" s="230">
        <v>0</v>
      </c>
      <c r="T309" s="23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2" t="s">
        <v>166</v>
      </c>
      <c r="AT309" s="232" t="s">
        <v>216</v>
      </c>
      <c r="AU309" s="232" t="s">
        <v>96</v>
      </c>
      <c r="AY309" s="15" t="s">
        <v>135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5" t="s">
        <v>93</v>
      </c>
      <c r="BK309" s="233">
        <f>ROUND(I309*H309,2)</f>
        <v>0</v>
      </c>
      <c r="BL309" s="15" t="s">
        <v>150</v>
      </c>
      <c r="BM309" s="232" t="s">
        <v>521</v>
      </c>
    </row>
    <row r="310" s="2" customFormat="1">
      <c r="A310" s="37"/>
      <c r="B310" s="38"/>
      <c r="C310" s="39"/>
      <c r="D310" s="234" t="s">
        <v>142</v>
      </c>
      <c r="E310" s="39"/>
      <c r="F310" s="235" t="s">
        <v>519</v>
      </c>
      <c r="G310" s="39"/>
      <c r="H310" s="39"/>
      <c r="I310" s="236"/>
      <c r="J310" s="39"/>
      <c r="K310" s="39"/>
      <c r="L310" s="43"/>
      <c r="M310" s="237"/>
      <c r="N310" s="238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5" t="s">
        <v>142</v>
      </c>
      <c r="AU310" s="15" t="s">
        <v>96</v>
      </c>
    </row>
    <row r="311" s="2" customFormat="1" ht="14.4" customHeight="1">
      <c r="A311" s="37"/>
      <c r="B311" s="38"/>
      <c r="C311" s="220" t="s">
        <v>522</v>
      </c>
      <c r="D311" s="220" t="s">
        <v>136</v>
      </c>
      <c r="E311" s="221" t="s">
        <v>523</v>
      </c>
      <c r="F311" s="222" t="s">
        <v>524</v>
      </c>
      <c r="G311" s="223" t="s">
        <v>426</v>
      </c>
      <c r="H311" s="224">
        <v>2</v>
      </c>
      <c r="I311" s="225"/>
      <c r="J311" s="226">
        <f>ROUND(I311*H311,2)</f>
        <v>0</v>
      </c>
      <c r="K311" s="227"/>
      <c r="L311" s="43"/>
      <c r="M311" s="228" t="s">
        <v>1</v>
      </c>
      <c r="N311" s="229" t="s">
        <v>50</v>
      </c>
      <c r="O311" s="90"/>
      <c r="P311" s="230">
        <f>O311*H311</f>
        <v>0</v>
      </c>
      <c r="Q311" s="230">
        <v>0.12303</v>
      </c>
      <c r="R311" s="230">
        <f>Q311*H311</f>
        <v>0.24606</v>
      </c>
      <c r="S311" s="230">
        <v>0</v>
      </c>
      <c r="T311" s="23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2" t="s">
        <v>150</v>
      </c>
      <c r="AT311" s="232" t="s">
        <v>136</v>
      </c>
      <c r="AU311" s="232" t="s">
        <v>96</v>
      </c>
      <c r="AY311" s="15" t="s">
        <v>135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5" t="s">
        <v>93</v>
      </c>
      <c r="BK311" s="233">
        <f>ROUND(I311*H311,2)</f>
        <v>0</v>
      </c>
      <c r="BL311" s="15" t="s">
        <v>150</v>
      </c>
      <c r="BM311" s="232" t="s">
        <v>525</v>
      </c>
    </row>
    <row r="312" s="2" customFormat="1">
      <c r="A312" s="37"/>
      <c r="B312" s="38"/>
      <c r="C312" s="39"/>
      <c r="D312" s="234" t="s">
        <v>142</v>
      </c>
      <c r="E312" s="39"/>
      <c r="F312" s="235" t="s">
        <v>524</v>
      </c>
      <c r="G312" s="39"/>
      <c r="H312" s="39"/>
      <c r="I312" s="236"/>
      <c r="J312" s="39"/>
      <c r="K312" s="39"/>
      <c r="L312" s="43"/>
      <c r="M312" s="237"/>
      <c r="N312" s="238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5" t="s">
        <v>142</v>
      </c>
      <c r="AU312" s="15" t="s">
        <v>96</v>
      </c>
    </row>
    <row r="313" s="13" customFormat="1">
      <c r="A313" s="13"/>
      <c r="B313" s="239"/>
      <c r="C313" s="240"/>
      <c r="D313" s="234" t="s">
        <v>178</v>
      </c>
      <c r="E313" s="241" t="s">
        <v>1</v>
      </c>
      <c r="F313" s="242" t="s">
        <v>96</v>
      </c>
      <c r="G313" s="240"/>
      <c r="H313" s="243">
        <v>2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178</v>
      </c>
      <c r="AU313" s="249" t="s">
        <v>96</v>
      </c>
      <c r="AV313" s="13" t="s">
        <v>96</v>
      </c>
      <c r="AW313" s="13" t="s">
        <v>40</v>
      </c>
      <c r="AX313" s="13" t="s">
        <v>93</v>
      </c>
      <c r="AY313" s="249" t="s">
        <v>135</v>
      </c>
    </row>
    <row r="314" s="2" customFormat="1" ht="14.4" customHeight="1">
      <c r="A314" s="37"/>
      <c r="B314" s="38"/>
      <c r="C314" s="254" t="s">
        <v>526</v>
      </c>
      <c r="D314" s="254" t="s">
        <v>216</v>
      </c>
      <c r="E314" s="255" t="s">
        <v>527</v>
      </c>
      <c r="F314" s="256" t="s">
        <v>528</v>
      </c>
      <c r="G314" s="257" t="s">
        <v>426</v>
      </c>
      <c r="H314" s="258">
        <v>2</v>
      </c>
      <c r="I314" s="259"/>
      <c r="J314" s="260">
        <f>ROUND(I314*H314,2)</f>
        <v>0</v>
      </c>
      <c r="K314" s="261"/>
      <c r="L314" s="262"/>
      <c r="M314" s="263" t="s">
        <v>1</v>
      </c>
      <c r="N314" s="264" t="s">
        <v>50</v>
      </c>
      <c r="O314" s="90"/>
      <c r="P314" s="230">
        <f>O314*H314</f>
        <v>0</v>
      </c>
      <c r="Q314" s="230">
        <v>0.013299999999999999</v>
      </c>
      <c r="R314" s="230">
        <f>Q314*H314</f>
        <v>0.026599999999999999</v>
      </c>
      <c r="S314" s="230">
        <v>0</v>
      </c>
      <c r="T314" s="23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2" t="s">
        <v>166</v>
      </c>
      <c r="AT314" s="232" t="s">
        <v>216</v>
      </c>
      <c r="AU314" s="232" t="s">
        <v>96</v>
      </c>
      <c r="AY314" s="15" t="s">
        <v>135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5" t="s">
        <v>93</v>
      </c>
      <c r="BK314" s="233">
        <f>ROUND(I314*H314,2)</f>
        <v>0</v>
      </c>
      <c r="BL314" s="15" t="s">
        <v>150</v>
      </c>
      <c r="BM314" s="232" t="s">
        <v>529</v>
      </c>
    </row>
    <row r="315" s="2" customFormat="1">
      <c r="A315" s="37"/>
      <c r="B315" s="38"/>
      <c r="C315" s="39"/>
      <c r="D315" s="234" t="s">
        <v>142</v>
      </c>
      <c r="E315" s="39"/>
      <c r="F315" s="235" t="s">
        <v>528</v>
      </c>
      <c r="G315" s="39"/>
      <c r="H315" s="39"/>
      <c r="I315" s="236"/>
      <c r="J315" s="39"/>
      <c r="K315" s="39"/>
      <c r="L315" s="43"/>
      <c r="M315" s="237"/>
      <c r="N315" s="238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5" t="s">
        <v>142</v>
      </c>
      <c r="AU315" s="15" t="s">
        <v>96</v>
      </c>
    </row>
    <row r="316" s="13" customFormat="1">
      <c r="A316" s="13"/>
      <c r="B316" s="239"/>
      <c r="C316" s="240"/>
      <c r="D316" s="234" t="s">
        <v>178</v>
      </c>
      <c r="E316" s="241" t="s">
        <v>1</v>
      </c>
      <c r="F316" s="242" t="s">
        <v>96</v>
      </c>
      <c r="G316" s="240"/>
      <c r="H316" s="243">
        <v>2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178</v>
      </c>
      <c r="AU316" s="249" t="s">
        <v>96</v>
      </c>
      <c r="AV316" s="13" t="s">
        <v>96</v>
      </c>
      <c r="AW316" s="13" t="s">
        <v>40</v>
      </c>
      <c r="AX316" s="13" t="s">
        <v>93</v>
      </c>
      <c r="AY316" s="249" t="s">
        <v>135</v>
      </c>
    </row>
    <row r="317" s="2" customFormat="1" ht="24.15" customHeight="1">
      <c r="A317" s="37"/>
      <c r="B317" s="38"/>
      <c r="C317" s="254" t="s">
        <v>530</v>
      </c>
      <c r="D317" s="254" t="s">
        <v>216</v>
      </c>
      <c r="E317" s="255" t="s">
        <v>531</v>
      </c>
      <c r="F317" s="256" t="s">
        <v>532</v>
      </c>
      <c r="G317" s="257" t="s">
        <v>426</v>
      </c>
      <c r="H317" s="258">
        <v>2</v>
      </c>
      <c r="I317" s="259"/>
      <c r="J317" s="260">
        <f>ROUND(I317*H317,2)</f>
        <v>0</v>
      </c>
      <c r="K317" s="261"/>
      <c r="L317" s="262"/>
      <c r="M317" s="263" t="s">
        <v>1</v>
      </c>
      <c r="N317" s="264" t="s">
        <v>50</v>
      </c>
      <c r="O317" s="90"/>
      <c r="P317" s="230">
        <f>O317*H317</f>
        <v>0</v>
      </c>
      <c r="Q317" s="230">
        <v>0.010999999999999999</v>
      </c>
      <c r="R317" s="230">
        <f>Q317*H317</f>
        <v>0.021999999999999999</v>
      </c>
      <c r="S317" s="230">
        <v>0</v>
      </c>
      <c r="T317" s="23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2" t="s">
        <v>166</v>
      </c>
      <c r="AT317" s="232" t="s">
        <v>216</v>
      </c>
      <c r="AU317" s="232" t="s">
        <v>96</v>
      </c>
      <c r="AY317" s="15" t="s">
        <v>135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5" t="s">
        <v>93</v>
      </c>
      <c r="BK317" s="233">
        <f>ROUND(I317*H317,2)</f>
        <v>0</v>
      </c>
      <c r="BL317" s="15" t="s">
        <v>150</v>
      </c>
      <c r="BM317" s="232" t="s">
        <v>533</v>
      </c>
    </row>
    <row r="318" s="2" customFormat="1">
      <c r="A318" s="37"/>
      <c r="B318" s="38"/>
      <c r="C318" s="39"/>
      <c r="D318" s="234" t="s">
        <v>142</v>
      </c>
      <c r="E318" s="39"/>
      <c r="F318" s="235" t="s">
        <v>532</v>
      </c>
      <c r="G318" s="39"/>
      <c r="H318" s="39"/>
      <c r="I318" s="236"/>
      <c r="J318" s="39"/>
      <c r="K318" s="39"/>
      <c r="L318" s="43"/>
      <c r="M318" s="237"/>
      <c r="N318" s="238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5" t="s">
        <v>142</v>
      </c>
      <c r="AU318" s="15" t="s">
        <v>96</v>
      </c>
    </row>
    <row r="319" s="2" customFormat="1" ht="24.15" customHeight="1">
      <c r="A319" s="37"/>
      <c r="B319" s="38"/>
      <c r="C319" s="220" t="s">
        <v>534</v>
      </c>
      <c r="D319" s="220" t="s">
        <v>136</v>
      </c>
      <c r="E319" s="221" t="s">
        <v>535</v>
      </c>
      <c r="F319" s="222" t="s">
        <v>536</v>
      </c>
      <c r="G319" s="223" t="s">
        <v>426</v>
      </c>
      <c r="H319" s="224">
        <v>3</v>
      </c>
      <c r="I319" s="225"/>
      <c r="J319" s="226">
        <f>ROUND(I319*H319,2)</f>
        <v>0</v>
      </c>
      <c r="K319" s="227"/>
      <c r="L319" s="43"/>
      <c r="M319" s="228" t="s">
        <v>1</v>
      </c>
      <c r="N319" s="229" t="s">
        <v>50</v>
      </c>
      <c r="O319" s="90"/>
      <c r="P319" s="230">
        <f>O319*H319</f>
        <v>0</v>
      </c>
      <c r="Q319" s="230">
        <v>0.00167</v>
      </c>
      <c r="R319" s="230">
        <f>Q319*H319</f>
        <v>0.0050100000000000006</v>
      </c>
      <c r="S319" s="230">
        <v>0</v>
      </c>
      <c r="T319" s="23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2" t="s">
        <v>150</v>
      </c>
      <c r="AT319" s="232" t="s">
        <v>136</v>
      </c>
      <c r="AU319" s="232" t="s">
        <v>96</v>
      </c>
      <c r="AY319" s="15" t="s">
        <v>135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5" t="s">
        <v>93</v>
      </c>
      <c r="BK319" s="233">
        <f>ROUND(I319*H319,2)</f>
        <v>0</v>
      </c>
      <c r="BL319" s="15" t="s">
        <v>150</v>
      </c>
      <c r="BM319" s="232" t="s">
        <v>537</v>
      </c>
    </row>
    <row r="320" s="2" customFormat="1">
      <c r="A320" s="37"/>
      <c r="B320" s="38"/>
      <c r="C320" s="39"/>
      <c r="D320" s="234" t="s">
        <v>142</v>
      </c>
      <c r="E320" s="39"/>
      <c r="F320" s="235" t="s">
        <v>536</v>
      </c>
      <c r="G320" s="39"/>
      <c r="H320" s="39"/>
      <c r="I320" s="236"/>
      <c r="J320" s="39"/>
      <c r="K320" s="39"/>
      <c r="L320" s="43"/>
      <c r="M320" s="237"/>
      <c r="N320" s="238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5" t="s">
        <v>142</v>
      </c>
      <c r="AU320" s="15" t="s">
        <v>96</v>
      </c>
    </row>
    <row r="321" s="13" customFormat="1">
      <c r="A321" s="13"/>
      <c r="B321" s="239"/>
      <c r="C321" s="240"/>
      <c r="D321" s="234" t="s">
        <v>178</v>
      </c>
      <c r="E321" s="241" t="s">
        <v>1</v>
      </c>
      <c r="F321" s="242" t="s">
        <v>146</v>
      </c>
      <c r="G321" s="240"/>
      <c r="H321" s="243">
        <v>3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178</v>
      </c>
      <c r="AU321" s="249" t="s">
        <v>96</v>
      </c>
      <c r="AV321" s="13" t="s">
        <v>96</v>
      </c>
      <c r="AW321" s="13" t="s">
        <v>40</v>
      </c>
      <c r="AX321" s="13" t="s">
        <v>93</v>
      </c>
      <c r="AY321" s="249" t="s">
        <v>135</v>
      </c>
    </row>
    <row r="322" s="2" customFormat="1" ht="24.15" customHeight="1">
      <c r="A322" s="37"/>
      <c r="B322" s="38"/>
      <c r="C322" s="254" t="s">
        <v>538</v>
      </c>
      <c r="D322" s="254" t="s">
        <v>216</v>
      </c>
      <c r="E322" s="255" t="s">
        <v>539</v>
      </c>
      <c r="F322" s="256" t="s">
        <v>540</v>
      </c>
      <c r="G322" s="257" t="s">
        <v>426</v>
      </c>
      <c r="H322" s="258">
        <v>1</v>
      </c>
      <c r="I322" s="259"/>
      <c r="J322" s="260">
        <f>ROUND(I322*H322,2)</f>
        <v>0</v>
      </c>
      <c r="K322" s="261"/>
      <c r="L322" s="262"/>
      <c r="M322" s="263" t="s">
        <v>1</v>
      </c>
      <c r="N322" s="264" t="s">
        <v>50</v>
      </c>
      <c r="O322" s="90"/>
      <c r="P322" s="230">
        <f>O322*H322</f>
        <v>0</v>
      </c>
      <c r="Q322" s="230">
        <v>0.0083999999999999995</v>
      </c>
      <c r="R322" s="230">
        <f>Q322*H322</f>
        <v>0.0083999999999999995</v>
      </c>
      <c r="S322" s="230">
        <v>0</v>
      </c>
      <c r="T322" s="23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2" t="s">
        <v>166</v>
      </c>
      <c r="AT322" s="232" t="s">
        <v>216</v>
      </c>
      <c r="AU322" s="232" t="s">
        <v>96</v>
      </c>
      <c r="AY322" s="15" t="s">
        <v>135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5" t="s">
        <v>93</v>
      </c>
      <c r="BK322" s="233">
        <f>ROUND(I322*H322,2)</f>
        <v>0</v>
      </c>
      <c r="BL322" s="15" t="s">
        <v>150</v>
      </c>
      <c r="BM322" s="232" t="s">
        <v>541</v>
      </c>
    </row>
    <row r="323" s="2" customFormat="1">
      <c r="A323" s="37"/>
      <c r="B323" s="38"/>
      <c r="C323" s="39"/>
      <c r="D323" s="234" t="s">
        <v>142</v>
      </c>
      <c r="E323" s="39"/>
      <c r="F323" s="235" t="s">
        <v>540</v>
      </c>
      <c r="G323" s="39"/>
      <c r="H323" s="39"/>
      <c r="I323" s="236"/>
      <c r="J323" s="39"/>
      <c r="K323" s="39"/>
      <c r="L323" s="43"/>
      <c r="M323" s="237"/>
      <c r="N323" s="238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5" t="s">
        <v>142</v>
      </c>
      <c r="AU323" s="15" t="s">
        <v>96</v>
      </c>
    </row>
    <row r="324" s="2" customFormat="1" ht="14.4" customHeight="1">
      <c r="A324" s="37"/>
      <c r="B324" s="38"/>
      <c r="C324" s="254" t="s">
        <v>542</v>
      </c>
      <c r="D324" s="254" t="s">
        <v>216</v>
      </c>
      <c r="E324" s="255" t="s">
        <v>543</v>
      </c>
      <c r="F324" s="256" t="s">
        <v>544</v>
      </c>
      <c r="G324" s="257" t="s">
        <v>426</v>
      </c>
      <c r="H324" s="258">
        <v>1</v>
      </c>
      <c r="I324" s="259"/>
      <c r="J324" s="260">
        <f>ROUND(I324*H324,2)</f>
        <v>0</v>
      </c>
      <c r="K324" s="261"/>
      <c r="L324" s="262"/>
      <c r="M324" s="263" t="s">
        <v>1</v>
      </c>
      <c r="N324" s="264" t="s">
        <v>50</v>
      </c>
      <c r="O324" s="90"/>
      <c r="P324" s="230">
        <f>O324*H324</f>
        <v>0</v>
      </c>
      <c r="Q324" s="230">
        <v>0.0074999999999999997</v>
      </c>
      <c r="R324" s="230">
        <f>Q324*H324</f>
        <v>0.0074999999999999997</v>
      </c>
      <c r="S324" s="230">
        <v>0</v>
      </c>
      <c r="T324" s="23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2" t="s">
        <v>166</v>
      </c>
      <c r="AT324" s="232" t="s">
        <v>216</v>
      </c>
      <c r="AU324" s="232" t="s">
        <v>96</v>
      </c>
      <c r="AY324" s="15" t="s">
        <v>135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5" t="s">
        <v>93</v>
      </c>
      <c r="BK324" s="233">
        <f>ROUND(I324*H324,2)</f>
        <v>0</v>
      </c>
      <c r="BL324" s="15" t="s">
        <v>150</v>
      </c>
      <c r="BM324" s="232" t="s">
        <v>545</v>
      </c>
    </row>
    <row r="325" s="2" customFormat="1">
      <c r="A325" s="37"/>
      <c r="B325" s="38"/>
      <c r="C325" s="39"/>
      <c r="D325" s="234" t="s">
        <v>142</v>
      </c>
      <c r="E325" s="39"/>
      <c r="F325" s="235" t="s">
        <v>544</v>
      </c>
      <c r="G325" s="39"/>
      <c r="H325" s="39"/>
      <c r="I325" s="236"/>
      <c r="J325" s="39"/>
      <c r="K325" s="39"/>
      <c r="L325" s="43"/>
      <c r="M325" s="237"/>
      <c r="N325" s="238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5" t="s">
        <v>142</v>
      </c>
      <c r="AU325" s="15" t="s">
        <v>96</v>
      </c>
    </row>
    <row r="326" s="2" customFormat="1" ht="24.15" customHeight="1">
      <c r="A326" s="37"/>
      <c r="B326" s="38"/>
      <c r="C326" s="254" t="s">
        <v>546</v>
      </c>
      <c r="D326" s="254" t="s">
        <v>216</v>
      </c>
      <c r="E326" s="255" t="s">
        <v>547</v>
      </c>
      <c r="F326" s="256" t="s">
        <v>548</v>
      </c>
      <c r="G326" s="257" t="s">
        <v>426</v>
      </c>
      <c r="H326" s="258">
        <v>1</v>
      </c>
      <c r="I326" s="259"/>
      <c r="J326" s="260">
        <f>ROUND(I326*H326,2)</f>
        <v>0</v>
      </c>
      <c r="K326" s="261"/>
      <c r="L326" s="262"/>
      <c r="M326" s="263" t="s">
        <v>1</v>
      </c>
      <c r="N326" s="264" t="s">
        <v>50</v>
      </c>
      <c r="O326" s="90"/>
      <c r="P326" s="230">
        <f>O326*H326</f>
        <v>0</v>
      </c>
      <c r="Q326" s="230">
        <v>0.016500000000000001</v>
      </c>
      <c r="R326" s="230">
        <f>Q326*H326</f>
        <v>0.016500000000000001</v>
      </c>
      <c r="S326" s="230">
        <v>0</v>
      </c>
      <c r="T326" s="23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2" t="s">
        <v>166</v>
      </c>
      <c r="AT326" s="232" t="s">
        <v>216</v>
      </c>
      <c r="AU326" s="232" t="s">
        <v>96</v>
      </c>
      <c r="AY326" s="15" t="s">
        <v>135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5" t="s">
        <v>93</v>
      </c>
      <c r="BK326" s="233">
        <f>ROUND(I326*H326,2)</f>
        <v>0</v>
      </c>
      <c r="BL326" s="15" t="s">
        <v>150</v>
      </c>
      <c r="BM326" s="232" t="s">
        <v>549</v>
      </c>
    </row>
    <row r="327" s="2" customFormat="1">
      <c r="A327" s="37"/>
      <c r="B327" s="38"/>
      <c r="C327" s="39"/>
      <c r="D327" s="234" t="s">
        <v>142</v>
      </c>
      <c r="E327" s="39"/>
      <c r="F327" s="235" t="s">
        <v>548</v>
      </c>
      <c r="G327" s="39"/>
      <c r="H327" s="39"/>
      <c r="I327" s="236"/>
      <c r="J327" s="39"/>
      <c r="K327" s="39"/>
      <c r="L327" s="43"/>
      <c r="M327" s="237"/>
      <c r="N327" s="238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5" t="s">
        <v>142</v>
      </c>
      <c r="AU327" s="15" t="s">
        <v>96</v>
      </c>
    </row>
    <row r="328" s="2" customFormat="1" ht="24.15" customHeight="1">
      <c r="A328" s="37"/>
      <c r="B328" s="38"/>
      <c r="C328" s="254" t="s">
        <v>550</v>
      </c>
      <c r="D328" s="254" t="s">
        <v>216</v>
      </c>
      <c r="E328" s="255" t="s">
        <v>551</v>
      </c>
      <c r="F328" s="256" t="s">
        <v>552</v>
      </c>
      <c r="G328" s="257" t="s">
        <v>426</v>
      </c>
      <c r="H328" s="258">
        <v>1</v>
      </c>
      <c r="I328" s="259"/>
      <c r="J328" s="260">
        <f>ROUND(I328*H328,2)</f>
        <v>0</v>
      </c>
      <c r="K328" s="261"/>
      <c r="L328" s="262"/>
      <c r="M328" s="263" t="s">
        <v>1</v>
      </c>
      <c r="N328" s="264" t="s">
        <v>50</v>
      </c>
      <c r="O328" s="90"/>
      <c r="P328" s="230">
        <f>O328*H328</f>
        <v>0</v>
      </c>
      <c r="Q328" s="230">
        <v>0.011100000000000001</v>
      </c>
      <c r="R328" s="230">
        <f>Q328*H328</f>
        <v>0.011100000000000001</v>
      </c>
      <c r="S328" s="230">
        <v>0</v>
      </c>
      <c r="T328" s="23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2" t="s">
        <v>166</v>
      </c>
      <c r="AT328" s="232" t="s">
        <v>216</v>
      </c>
      <c r="AU328" s="232" t="s">
        <v>96</v>
      </c>
      <c r="AY328" s="15" t="s">
        <v>135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5" t="s">
        <v>93</v>
      </c>
      <c r="BK328" s="233">
        <f>ROUND(I328*H328,2)</f>
        <v>0</v>
      </c>
      <c r="BL328" s="15" t="s">
        <v>150</v>
      </c>
      <c r="BM328" s="232" t="s">
        <v>553</v>
      </c>
    </row>
    <row r="329" s="2" customFormat="1">
      <c r="A329" s="37"/>
      <c r="B329" s="38"/>
      <c r="C329" s="39"/>
      <c r="D329" s="234" t="s">
        <v>142</v>
      </c>
      <c r="E329" s="39"/>
      <c r="F329" s="235" t="s">
        <v>552</v>
      </c>
      <c r="G329" s="39"/>
      <c r="H329" s="39"/>
      <c r="I329" s="236"/>
      <c r="J329" s="39"/>
      <c r="K329" s="39"/>
      <c r="L329" s="43"/>
      <c r="M329" s="237"/>
      <c r="N329" s="238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5" t="s">
        <v>142</v>
      </c>
      <c r="AU329" s="15" t="s">
        <v>96</v>
      </c>
    </row>
    <row r="330" s="2" customFormat="1" ht="14.4" customHeight="1">
      <c r="A330" s="37"/>
      <c r="B330" s="38"/>
      <c r="C330" s="254" t="s">
        <v>554</v>
      </c>
      <c r="D330" s="254" t="s">
        <v>216</v>
      </c>
      <c r="E330" s="255" t="s">
        <v>555</v>
      </c>
      <c r="F330" s="256" t="s">
        <v>556</v>
      </c>
      <c r="G330" s="257" t="s">
        <v>426</v>
      </c>
      <c r="H330" s="258">
        <v>2</v>
      </c>
      <c r="I330" s="259"/>
      <c r="J330" s="260">
        <f>ROUND(I330*H330,2)</f>
        <v>0</v>
      </c>
      <c r="K330" s="261"/>
      <c r="L330" s="262"/>
      <c r="M330" s="263" t="s">
        <v>1</v>
      </c>
      <c r="N330" s="264" t="s">
        <v>50</v>
      </c>
      <c r="O330" s="90"/>
      <c r="P330" s="230">
        <f>O330*H330</f>
        <v>0</v>
      </c>
      <c r="Q330" s="230">
        <v>0.00139</v>
      </c>
      <c r="R330" s="230">
        <f>Q330*H330</f>
        <v>0.0027799999999999999</v>
      </c>
      <c r="S330" s="230">
        <v>0</v>
      </c>
      <c r="T330" s="23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2" t="s">
        <v>166</v>
      </c>
      <c r="AT330" s="232" t="s">
        <v>216</v>
      </c>
      <c r="AU330" s="232" t="s">
        <v>96</v>
      </c>
      <c r="AY330" s="15" t="s">
        <v>135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5" t="s">
        <v>93</v>
      </c>
      <c r="BK330" s="233">
        <f>ROUND(I330*H330,2)</f>
        <v>0</v>
      </c>
      <c r="BL330" s="15" t="s">
        <v>150</v>
      </c>
      <c r="BM330" s="232" t="s">
        <v>557</v>
      </c>
    </row>
    <row r="331" s="2" customFormat="1">
      <c r="A331" s="37"/>
      <c r="B331" s="38"/>
      <c r="C331" s="39"/>
      <c r="D331" s="234" t="s">
        <v>142</v>
      </c>
      <c r="E331" s="39"/>
      <c r="F331" s="235" t="s">
        <v>556</v>
      </c>
      <c r="G331" s="39"/>
      <c r="H331" s="39"/>
      <c r="I331" s="236"/>
      <c r="J331" s="39"/>
      <c r="K331" s="39"/>
      <c r="L331" s="43"/>
      <c r="M331" s="237"/>
      <c r="N331" s="238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5" t="s">
        <v>142</v>
      </c>
      <c r="AU331" s="15" t="s">
        <v>96</v>
      </c>
    </row>
    <row r="332" s="2" customFormat="1" ht="24.15" customHeight="1">
      <c r="A332" s="37"/>
      <c r="B332" s="38"/>
      <c r="C332" s="254" t="s">
        <v>558</v>
      </c>
      <c r="D332" s="254" t="s">
        <v>216</v>
      </c>
      <c r="E332" s="255" t="s">
        <v>559</v>
      </c>
      <c r="F332" s="256" t="s">
        <v>560</v>
      </c>
      <c r="G332" s="257" t="s">
        <v>426</v>
      </c>
      <c r="H332" s="258">
        <v>1</v>
      </c>
      <c r="I332" s="259"/>
      <c r="J332" s="260">
        <f>ROUND(I332*H332,2)</f>
        <v>0</v>
      </c>
      <c r="K332" s="261"/>
      <c r="L332" s="262"/>
      <c r="M332" s="263" t="s">
        <v>1</v>
      </c>
      <c r="N332" s="264" t="s">
        <v>50</v>
      </c>
      <c r="O332" s="90"/>
      <c r="P332" s="230">
        <f>O332*H332</f>
        <v>0</v>
      </c>
      <c r="Q332" s="230">
        <v>0.00029999999999999997</v>
      </c>
      <c r="R332" s="230">
        <f>Q332*H332</f>
        <v>0.00029999999999999997</v>
      </c>
      <c r="S332" s="230">
        <v>0</v>
      </c>
      <c r="T332" s="23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2" t="s">
        <v>166</v>
      </c>
      <c r="AT332" s="232" t="s">
        <v>216</v>
      </c>
      <c r="AU332" s="232" t="s">
        <v>96</v>
      </c>
      <c r="AY332" s="15" t="s">
        <v>135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5" t="s">
        <v>93</v>
      </c>
      <c r="BK332" s="233">
        <f>ROUND(I332*H332,2)</f>
        <v>0</v>
      </c>
      <c r="BL332" s="15" t="s">
        <v>150</v>
      </c>
      <c r="BM332" s="232" t="s">
        <v>561</v>
      </c>
    </row>
    <row r="333" s="2" customFormat="1">
      <c r="A333" s="37"/>
      <c r="B333" s="38"/>
      <c r="C333" s="39"/>
      <c r="D333" s="234" t="s">
        <v>142</v>
      </c>
      <c r="E333" s="39"/>
      <c r="F333" s="235" t="s">
        <v>560</v>
      </c>
      <c r="G333" s="39"/>
      <c r="H333" s="39"/>
      <c r="I333" s="236"/>
      <c r="J333" s="39"/>
      <c r="K333" s="39"/>
      <c r="L333" s="43"/>
      <c r="M333" s="237"/>
      <c r="N333" s="238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5" t="s">
        <v>142</v>
      </c>
      <c r="AU333" s="15" t="s">
        <v>96</v>
      </c>
    </row>
    <row r="334" s="2" customFormat="1" ht="24.15" customHeight="1">
      <c r="A334" s="37"/>
      <c r="B334" s="38"/>
      <c r="C334" s="220" t="s">
        <v>562</v>
      </c>
      <c r="D334" s="220" t="s">
        <v>136</v>
      </c>
      <c r="E334" s="221" t="s">
        <v>563</v>
      </c>
      <c r="F334" s="222" t="s">
        <v>564</v>
      </c>
      <c r="G334" s="223" t="s">
        <v>426</v>
      </c>
      <c r="H334" s="224">
        <v>1</v>
      </c>
      <c r="I334" s="225"/>
      <c r="J334" s="226">
        <f>ROUND(I334*H334,2)</f>
        <v>0</v>
      </c>
      <c r="K334" s="227"/>
      <c r="L334" s="43"/>
      <c r="M334" s="228" t="s">
        <v>1</v>
      </c>
      <c r="N334" s="229" t="s">
        <v>50</v>
      </c>
      <c r="O334" s="90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2" t="s">
        <v>150</v>
      </c>
      <c r="AT334" s="232" t="s">
        <v>136</v>
      </c>
      <c r="AU334" s="232" t="s">
        <v>96</v>
      </c>
      <c r="AY334" s="15" t="s">
        <v>135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5" t="s">
        <v>93</v>
      </c>
      <c r="BK334" s="233">
        <f>ROUND(I334*H334,2)</f>
        <v>0</v>
      </c>
      <c r="BL334" s="15" t="s">
        <v>150</v>
      </c>
      <c r="BM334" s="232" t="s">
        <v>565</v>
      </c>
    </row>
    <row r="335" s="2" customFormat="1">
      <c r="A335" s="37"/>
      <c r="B335" s="38"/>
      <c r="C335" s="39"/>
      <c r="D335" s="234" t="s">
        <v>142</v>
      </c>
      <c r="E335" s="39"/>
      <c r="F335" s="235" t="s">
        <v>566</v>
      </c>
      <c r="G335" s="39"/>
      <c r="H335" s="39"/>
      <c r="I335" s="236"/>
      <c r="J335" s="39"/>
      <c r="K335" s="39"/>
      <c r="L335" s="43"/>
      <c r="M335" s="237"/>
      <c r="N335" s="238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5" t="s">
        <v>142</v>
      </c>
      <c r="AU335" s="15" t="s">
        <v>96</v>
      </c>
    </row>
    <row r="336" s="13" customFormat="1">
      <c r="A336" s="13"/>
      <c r="B336" s="239"/>
      <c r="C336" s="240"/>
      <c r="D336" s="234" t="s">
        <v>178</v>
      </c>
      <c r="E336" s="241" t="s">
        <v>1</v>
      </c>
      <c r="F336" s="242" t="s">
        <v>93</v>
      </c>
      <c r="G336" s="240"/>
      <c r="H336" s="243">
        <v>1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178</v>
      </c>
      <c r="AU336" s="249" t="s">
        <v>96</v>
      </c>
      <c r="AV336" s="13" t="s">
        <v>96</v>
      </c>
      <c r="AW336" s="13" t="s">
        <v>40</v>
      </c>
      <c r="AX336" s="13" t="s">
        <v>93</v>
      </c>
      <c r="AY336" s="249" t="s">
        <v>135</v>
      </c>
    </row>
    <row r="337" s="2" customFormat="1" ht="24.15" customHeight="1">
      <c r="A337" s="37"/>
      <c r="B337" s="38"/>
      <c r="C337" s="254" t="s">
        <v>567</v>
      </c>
      <c r="D337" s="254" t="s">
        <v>216</v>
      </c>
      <c r="E337" s="255" t="s">
        <v>568</v>
      </c>
      <c r="F337" s="256" t="s">
        <v>569</v>
      </c>
      <c r="G337" s="257" t="s">
        <v>426</v>
      </c>
      <c r="H337" s="258">
        <v>1</v>
      </c>
      <c r="I337" s="259"/>
      <c r="J337" s="260">
        <f>ROUND(I337*H337,2)</f>
        <v>0</v>
      </c>
      <c r="K337" s="261"/>
      <c r="L337" s="262"/>
      <c r="M337" s="263" t="s">
        <v>1</v>
      </c>
      <c r="N337" s="264" t="s">
        <v>50</v>
      </c>
      <c r="O337" s="90"/>
      <c r="P337" s="230">
        <f>O337*H337</f>
        <v>0</v>
      </c>
      <c r="Q337" s="230">
        <v>0.0027000000000000001</v>
      </c>
      <c r="R337" s="230">
        <f>Q337*H337</f>
        <v>0.0027000000000000001</v>
      </c>
      <c r="S337" s="230">
        <v>0</v>
      </c>
      <c r="T337" s="23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2" t="s">
        <v>166</v>
      </c>
      <c r="AT337" s="232" t="s">
        <v>216</v>
      </c>
      <c r="AU337" s="232" t="s">
        <v>96</v>
      </c>
      <c r="AY337" s="15" t="s">
        <v>135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5" t="s">
        <v>93</v>
      </c>
      <c r="BK337" s="233">
        <f>ROUND(I337*H337,2)</f>
        <v>0</v>
      </c>
      <c r="BL337" s="15" t="s">
        <v>150</v>
      </c>
      <c r="BM337" s="232" t="s">
        <v>570</v>
      </c>
    </row>
    <row r="338" s="2" customFormat="1">
      <c r="A338" s="37"/>
      <c r="B338" s="38"/>
      <c r="C338" s="39"/>
      <c r="D338" s="234" t="s">
        <v>142</v>
      </c>
      <c r="E338" s="39"/>
      <c r="F338" s="235" t="s">
        <v>569</v>
      </c>
      <c r="G338" s="39"/>
      <c r="H338" s="39"/>
      <c r="I338" s="236"/>
      <c r="J338" s="39"/>
      <c r="K338" s="39"/>
      <c r="L338" s="43"/>
      <c r="M338" s="237"/>
      <c r="N338" s="238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5" t="s">
        <v>142</v>
      </c>
      <c r="AU338" s="15" t="s">
        <v>96</v>
      </c>
    </row>
    <row r="339" s="2" customFormat="1" ht="14.4" customHeight="1">
      <c r="A339" s="37"/>
      <c r="B339" s="38"/>
      <c r="C339" s="254" t="s">
        <v>492</v>
      </c>
      <c r="D339" s="254" t="s">
        <v>216</v>
      </c>
      <c r="E339" s="255" t="s">
        <v>571</v>
      </c>
      <c r="F339" s="256" t="s">
        <v>572</v>
      </c>
      <c r="G339" s="257" t="s">
        <v>176</v>
      </c>
      <c r="H339" s="258">
        <v>1</v>
      </c>
      <c r="I339" s="259"/>
      <c r="J339" s="260">
        <f>ROUND(I339*H339,2)</f>
        <v>0</v>
      </c>
      <c r="K339" s="261"/>
      <c r="L339" s="262"/>
      <c r="M339" s="263" t="s">
        <v>1</v>
      </c>
      <c r="N339" s="264" t="s">
        <v>50</v>
      </c>
      <c r="O339" s="90"/>
      <c r="P339" s="230">
        <f>O339*H339</f>
        <v>0</v>
      </c>
      <c r="Q339" s="230">
        <v>0.0042500000000000003</v>
      </c>
      <c r="R339" s="230">
        <f>Q339*H339</f>
        <v>0.0042500000000000003</v>
      </c>
      <c r="S339" s="230">
        <v>0</v>
      </c>
      <c r="T339" s="23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2" t="s">
        <v>166</v>
      </c>
      <c r="AT339" s="232" t="s">
        <v>216</v>
      </c>
      <c r="AU339" s="232" t="s">
        <v>96</v>
      </c>
      <c r="AY339" s="15" t="s">
        <v>135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5" t="s">
        <v>93</v>
      </c>
      <c r="BK339" s="233">
        <f>ROUND(I339*H339,2)</f>
        <v>0</v>
      </c>
      <c r="BL339" s="15" t="s">
        <v>150</v>
      </c>
      <c r="BM339" s="232" t="s">
        <v>573</v>
      </c>
    </row>
    <row r="340" s="2" customFormat="1">
      <c r="A340" s="37"/>
      <c r="B340" s="38"/>
      <c r="C340" s="39"/>
      <c r="D340" s="234" t="s">
        <v>142</v>
      </c>
      <c r="E340" s="39"/>
      <c r="F340" s="235" t="s">
        <v>572</v>
      </c>
      <c r="G340" s="39"/>
      <c r="H340" s="39"/>
      <c r="I340" s="236"/>
      <c r="J340" s="39"/>
      <c r="K340" s="39"/>
      <c r="L340" s="43"/>
      <c r="M340" s="237"/>
      <c r="N340" s="238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5" t="s">
        <v>142</v>
      </c>
      <c r="AU340" s="15" t="s">
        <v>96</v>
      </c>
    </row>
    <row r="341" s="13" customFormat="1">
      <c r="A341" s="13"/>
      <c r="B341" s="239"/>
      <c r="C341" s="240"/>
      <c r="D341" s="234" t="s">
        <v>178</v>
      </c>
      <c r="E341" s="241" t="s">
        <v>1</v>
      </c>
      <c r="F341" s="242" t="s">
        <v>93</v>
      </c>
      <c r="G341" s="240"/>
      <c r="H341" s="243">
        <v>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178</v>
      </c>
      <c r="AU341" s="249" t="s">
        <v>96</v>
      </c>
      <c r="AV341" s="13" t="s">
        <v>96</v>
      </c>
      <c r="AW341" s="13" t="s">
        <v>40</v>
      </c>
      <c r="AX341" s="13" t="s">
        <v>93</v>
      </c>
      <c r="AY341" s="249" t="s">
        <v>135</v>
      </c>
    </row>
    <row r="342" s="2" customFormat="1" ht="24.15" customHeight="1">
      <c r="A342" s="37"/>
      <c r="B342" s="38"/>
      <c r="C342" s="220" t="s">
        <v>574</v>
      </c>
      <c r="D342" s="220" t="s">
        <v>136</v>
      </c>
      <c r="E342" s="221" t="s">
        <v>575</v>
      </c>
      <c r="F342" s="222" t="s">
        <v>576</v>
      </c>
      <c r="G342" s="223" t="s">
        <v>426</v>
      </c>
      <c r="H342" s="224">
        <v>2</v>
      </c>
      <c r="I342" s="225"/>
      <c r="J342" s="226">
        <f>ROUND(I342*H342,2)</f>
        <v>0</v>
      </c>
      <c r="K342" s="227"/>
      <c r="L342" s="43"/>
      <c r="M342" s="228" t="s">
        <v>1</v>
      </c>
      <c r="N342" s="229" t="s">
        <v>50</v>
      </c>
      <c r="O342" s="90"/>
      <c r="P342" s="230">
        <f>O342*H342</f>
        <v>0</v>
      </c>
      <c r="Q342" s="230">
        <v>0.45937</v>
      </c>
      <c r="R342" s="230">
        <f>Q342*H342</f>
        <v>0.91874</v>
      </c>
      <c r="S342" s="230">
        <v>0</v>
      </c>
      <c r="T342" s="23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2" t="s">
        <v>150</v>
      </c>
      <c r="AT342" s="232" t="s">
        <v>136</v>
      </c>
      <c r="AU342" s="232" t="s">
        <v>96</v>
      </c>
      <c r="AY342" s="15" t="s">
        <v>135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5" t="s">
        <v>93</v>
      </c>
      <c r="BK342" s="233">
        <f>ROUND(I342*H342,2)</f>
        <v>0</v>
      </c>
      <c r="BL342" s="15" t="s">
        <v>150</v>
      </c>
      <c r="BM342" s="232" t="s">
        <v>577</v>
      </c>
    </row>
    <row r="343" s="2" customFormat="1">
      <c r="A343" s="37"/>
      <c r="B343" s="38"/>
      <c r="C343" s="39"/>
      <c r="D343" s="234" t="s">
        <v>142</v>
      </c>
      <c r="E343" s="39"/>
      <c r="F343" s="235" t="s">
        <v>578</v>
      </c>
      <c r="G343" s="39"/>
      <c r="H343" s="39"/>
      <c r="I343" s="236"/>
      <c r="J343" s="39"/>
      <c r="K343" s="39"/>
      <c r="L343" s="43"/>
      <c r="M343" s="237"/>
      <c r="N343" s="238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5" t="s">
        <v>142</v>
      </c>
      <c r="AU343" s="15" t="s">
        <v>96</v>
      </c>
    </row>
    <row r="344" s="13" customFormat="1">
      <c r="A344" s="13"/>
      <c r="B344" s="239"/>
      <c r="C344" s="240"/>
      <c r="D344" s="234" t="s">
        <v>178</v>
      </c>
      <c r="E344" s="241" t="s">
        <v>1</v>
      </c>
      <c r="F344" s="242" t="s">
        <v>96</v>
      </c>
      <c r="G344" s="240"/>
      <c r="H344" s="243">
        <v>2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178</v>
      </c>
      <c r="AU344" s="249" t="s">
        <v>96</v>
      </c>
      <c r="AV344" s="13" t="s">
        <v>96</v>
      </c>
      <c r="AW344" s="13" t="s">
        <v>40</v>
      </c>
      <c r="AX344" s="13" t="s">
        <v>93</v>
      </c>
      <c r="AY344" s="249" t="s">
        <v>135</v>
      </c>
    </row>
    <row r="345" s="2" customFormat="1" ht="24.15" customHeight="1">
      <c r="A345" s="37"/>
      <c r="B345" s="38"/>
      <c r="C345" s="220" t="s">
        <v>579</v>
      </c>
      <c r="D345" s="220" t="s">
        <v>136</v>
      </c>
      <c r="E345" s="221" t="s">
        <v>580</v>
      </c>
      <c r="F345" s="222" t="s">
        <v>581</v>
      </c>
      <c r="G345" s="223" t="s">
        <v>426</v>
      </c>
      <c r="H345" s="224">
        <v>3</v>
      </c>
      <c r="I345" s="225"/>
      <c r="J345" s="226">
        <f>ROUND(I345*H345,2)</f>
        <v>0</v>
      </c>
      <c r="K345" s="227"/>
      <c r="L345" s="43"/>
      <c r="M345" s="228" t="s">
        <v>1</v>
      </c>
      <c r="N345" s="229" t="s">
        <v>50</v>
      </c>
      <c r="O345" s="90"/>
      <c r="P345" s="230">
        <f>O345*H345</f>
        <v>0</v>
      </c>
      <c r="Q345" s="230">
        <v>0.31108000000000002</v>
      </c>
      <c r="R345" s="230">
        <f>Q345*H345</f>
        <v>0.93324000000000007</v>
      </c>
      <c r="S345" s="230">
        <v>0</v>
      </c>
      <c r="T345" s="231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2" t="s">
        <v>150</v>
      </c>
      <c r="AT345" s="232" t="s">
        <v>136</v>
      </c>
      <c r="AU345" s="232" t="s">
        <v>96</v>
      </c>
      <c r="AY345" s="15" t="s">
        <v>135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5" t="s">
        <v>93</v>
      </c>
      <c r="BK345" s="233">
        <f>ROUND(I345*H345,2)</f>
        <v>0</v>
      </c>
      <c r="BL345" s="15" t="s">
        <v>150</v>
      </c>
      <c r="BM345" s="232" t="s">
        <v>582</v>
      </c>
    </row>
    <row r="346" s="2" customFormat="1">
      <c r="A346" s="37"/>
      <c r="B346" s="38"/>
      <c r="C346" s="39"/>
      <c r="D346" s="234" t="s">
        <v>142</v>
      </c>
      <c r="E346" s="39"/>
      <c r="F346" s="235" t="s">
        <v>583</v>
      </c>
      <c r="G346" s="39"/>
      <c r="H346" s="39"/>
      <c r="I346" s="236"/>
      <c r="J346" s="39"/>
      <c r="K346" s="39"/>
      <c r="L346" s="43"/>
      <c r="M346" s="237"/>
      <c r="N346" s="238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5" t="s">
        <v>142</v>
      </c>
      <c r="AU346" s="15" t="s">
        <v>96</v>
      </c>
    </row>
    <row r="347" s="13" customFormat="1">
      <c r="A347" s="13"/>
      <c r="B347" s="239"/>
      <c r="C347" s="240"/>
      <c r="D347" s="234" t="s">
        <v>178</v>
      </c>
      <c r="E347" s="241" t="s">
        <v>1</v>
      </c>
      <c r="F347" s="242" t="s">
        <v>146</v>
      </c>
      <c r="G347" s="240"/>
      <c r="H347" s="243">
        <v>3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178</v>
      </c>
      <c r="AU347" s="249" t="s">
        <v>96</v>
      </c>
      <c r="AV347" s="13" t="s">
        <v>96</v>
      </c>
      <c r="AW347" s="13" t="s">
        <v>40</v>
      </c>
      <c r="AX347" s="13" t="s">
        <v>93</v>
      </c>
      <c r="AY347" s="249" t="s">
        <v>135</v>
      </c>
    </row>
    <row r="348" s="2" customFormat="1" ht="14.4" customHeight="1">
      <c r="A348" s="37"/>
      <c r="B348" s="38"/>
      <c r="C348" s="254" t="s">
        <v>584</v>
      </c>
      <c r="D348" s="254" t="s">
        <v>216</v>
      </c>
      <c r="E348" s="255" t="s">
        <v>585</v>
      </c>
      <c r="F348" s="256" t="s">
        <v>586</v>
      </c>
      <c r="G348" s="257" t="s">
        <v>426</v>
      </c>
      <c r="H348" s="258">
        <v>1</v>
      </c>
      <c r="I348" s="259"/>
      <c r="J348" s="260">
        <f>ROUND(I348*H348,2)</f>
        <v>0</v>
      </c>
      <c r="K348" s="261"/>
      <c r="L348" s="262"/>
      <c r="M348" s="263" t="s">
        <v>1</v>
      </c>
      <c r="N348" s="264" t="s">
        <v>50</v>
      </c>
      <c r="O348" s="90"/>
      <c r="P348" s="230">
        <f>O348*H348</f>
        <v>0</v>
      </c>
      <c r="Q348" s="230">
        <v>0.0061000000000000004</v>
      </c>
      <c r="R348" s="230">
        <f>Q348*H348</f>
        <v>0.0061000000000000004</v>
      </c>
      <c r="S348" s="230">
        <v>0</v>
      </c>
      <c r="T348" s="23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2" t="s">
        <v>166</v>
      </c>
      <c r="AT348" s="232" t="s">
        <v>216</v>
      </c>
      <c r="AU348" s="232" t="s">
        <v>96</v>
      </c>
      <c r="AY348" s="15" t="s">
        <v>135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5" t="s">
        <v>93</v>
      </c>
      <c r="BK348" s="233">
        <f>ROUND(I348*H348,2)</f>
        <v>0</v>
      </c>
      <c r="BL348" s="15" t="s">
        <v>150</v>
      </c>
      <c r="BM348" s="232" t="s">
        <v>587</v>
      </c>
    </row>
    <row r="349" s="2" customFormat="1">
      <c r="A349" s="37"/>
      <c r="B349" s="38"/>
      <c r="C349" s="39"/>
      <c r="D349" s="234" t="s">
        <v>142</v>
      </c>
      <c r="E349" s="39"/>
      <c r="F349" s="235" t="s">
        <v>586</v>
      </c>
      <c r="G349" s="39"/>
      <c r="H349" s="39"/>
      <c r="I349" s="236"/>
      <c r="J349" s="39"/>
      <c r="K349" s="39"/>
      <c r="L349" s="43"/>
      <c r="M349" s="237"/>
      <c r="N349" s="238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5" t="s">
        <v>142</v>
      </c>
      <c r="AU349" s="15" t="s">
        <v>96</v>
      </c>
    </row>
    <row r="350" s="13" customFormat="1">
      <c r="A350" s="13"/>
      <c r="B350" s="239"/>
      <c r="C350" s="240"/>
      <c r="D350" s="234" t="s">
        <v>178</v>
      </c>
      <c r="E350" s="241" t="s">
        <v>1</v>
      </c>
      <c r="F350" s="242" t="s">
        <v>93</v>
      </c>
      <c r="G350" s="240"/>
      <c r="H350" s="243">
        <v>1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178</v>
      </c>
      <c r="AU350" s="249" t="s">
        <v>96</v>
      </c>
      <c r="AV350" s="13" t="s">
        <v>96</v>
      </c>
      <c r="AW350" s="13" t="s">
        <v>40</v>
      </c>
      <c r="AX350" s="13" t="s">
        <v>93</v>
      </c>
      <c r="AY350" s="249" t="s">
        <v>135</v>
      </c>
    </row>
    <row r="351" s="2" customFormat="1" ht="24.15" customHeight="1">
      <c r="A351" s="37"/>
      <c r="B351" s="38"/>
      <c r="C351" s="220" t="s">
        <v>588</v>
      </c>
      <c r="D351" s="220" t="s">
        <v>136</v>
      </c>
      <c r="E351" s="221" t="s">
        <v>589</v>
      </c>
      <c r="F351" s="222" t="s">
        <v>590</v>
      </c>
      <c r="G351" s="223" t="s">
        <v>426</v>
      </c>
      <c r="H351" s="224">
        <v>1</v>
      </c>
      <c r="I351" s="225"/>
      <c r="J351" s="226">
        <f>ROUND(I351*H351,2)</f>
        <v>0</v>
      </c>
      <c r="K351" s="227"/>
      <c r="L351" s="43"/>
      <c r="M351" s="228" t="s">
        <v>1</v>
      </c>
      <c r="N351" s="229" t="s">
        <v>50</v>
      </c>
      <c r="O351" s="90"/>
      <c r="P351" s="230">
        <f>O351*H351</f>
        <v>0</v>
      </c>
      <c r="Q351" s="230">
        <v>0.00016000000000000001</v>
      </c>
      <c r="R351" s="230">
        <f>Q351*H351</f>
        <v>0.00016000000000000001</v>
      </c>
      <c r="S351" s="230">
        <v>0</v>
      </c>
      <c r="T351" s="23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2" t="s">
        <v>150</v>
      </c>
      <c r="AT351" s="232" t="s">
        <v>136</v>
      </c>
      <c r="AU351" s="232" t="s">
        <v>96</v>
      </c>
      <c r="AY351" s="15" t="s">
        <v>135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5" t="s">
        <v>93</v>
      </c>
      <c r="BK351" s="233">
        <f>ROUND(I351*H351,2)</f>
        <v>0</v>
      </c>
      <c r="BL351" s="15" t="s">
        <v>150</v>
      </c>
      <c r="BM351" s="232" t="s">
        <v>591</v>
      </c>
    </row>
    <row r="352" s="2" customFormat="1">
      <c r="A352" s="37"/>
      <c r="B352" s="38"/>
      <c r="C352" s="39"/>
      <c r="D352" s="234" t="s">
        <v>142</v>
      </c>
      <c r="E352" s="39"/>
      <c r="F352" s="235" t="s">
        <v>592</v>
      </c>
      <c r="G352" s="39"/>
      <c r="H352" s="39"/>
      <c r="I352" s="236"/>
      <c r="J352" s="39"/>
      <c r="K352" s="39"/>
      <c r="L352" s="43"/>
      <c r="M352" s="237"/>
      <c r="N352" s="238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5" t="s">
        <v>142</v>
      </c>
      <c r="AU352" s="15" t="s">
        <v>96</v>
      </c>
    </row>
    <row r="353" s="13" customFormat="1">
      <c r="A353" s="13"/>
      <c r="B353" s="239"/>
      <c r="C353" s="240"/>
      <c r="D353" s="234" t="s">
        <v>178</v>
      </c>
      <c r="E353" s="241" t="s">
        <v>1</v>
      </c>
      <c r="F353" s="242" t="s">
        <v>93</v>
      </c>
      <c r="G353" s="240"/>
      <c r="H353" s="243">
        <v>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178</v>
      </c>
      <c r="AU353" s="249" t="s">
        <v>96</v>
      </c>
      <c r="AV353" s="13" t="s">
        <v>96</v>
      </c>
      <c r="AW353" s="13" t="s">
        <v>40</v>
      </c>
      <c r="AX353" s="13" t="s">
        <v>93</v>
      </c>
      <c r="AY353" s="249" t="s">
        <v>135</v>
      </c>
    </row>
    <row r="354" s="12" customFormat="1" ht="20.88" customHeight="1">
      <c r="A354" s="12"/>
      <c r="B354" s="204"/>
      <c r="C354" s="205"/>
      <c r="D354" s="206" t="s">
        <v>84</v>
      </c>
      <c r="E354" s="218" t="s">
        <v>593</v>
      </c>
      <c r="F354" s="218" t="s">
        <v>594</v>
      </c>
      <c r="G354" s="205"/>
      <c r="H354" s="205"/>
      <c r="I354" s="208"/>
      <c r="J354" s="219">
        <f>BK354</f>
        <v>0</v>
      </c>
      <c r="K354" s="205"/>
      <c r="L354" s="210"/>
      <c r="M354" s="211"/>
      <c r="N354" s="212"/>
      <c r="O354" s="212"/>
      <c r="P354" s="213">
        <f>SUM(P355:P378)</f>
        <v>0</v>
      </c>
      <c r="Q354" s="212"/>
      <c r="R354" s="213">
        <f>SUM(R355:R378)</f>
        <v>0</v>
      </c>
      <c r="S354" s="212"/>
      <c r="T354" s="214">
        <f>SUM(T355:T378)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5" t="s">
        <v>93</v>
      </c>
      <c r="AT354" s="216" t="s">
        <v>84</v>
      </c>
      <c r="AU354" s="216" t="s">
        <v>96</v>
      </c>
      <c r="AY354" s="215" t="s">
        <v>135</v>
      </c>
      <c r="BK354" s="217">
        <f>SUM(BK355:BK378)</f>
        <v>0</v>
      </c>
    </row>
    <row r="355" s="2" customFormat="1" ht="24.15" customHeight="1">
      <c r="A355" s="37"/>
      <c r="B355" s="38"/>
      <c r="C355" s="220" t="s">
        <v>595</v>
      </c>
      <c r="D355" s="220" t="s">
        <v>136</v>
      </c>
      <c r="E355" s="221" t="s">
        <v>596</v>
      </c>
      <c r="F355" s="222" t="s">
        <v>597</v>
      </c>
      <c r="G355" s="223" t="s">
        <v>219</v>
      </c>
      <c r="H355" s="224">
        <v>45.649999999999999</v>
      </c>
      <c r="I355" s="225"/>
      <c r="J355" s="226">
        <f>ROUND(I355*H355,2)</f>
        <v>0</v>
      </c>
      <c r="K355" s="227"/>
      <c r="L355" s="43"/>
      <c r="M355" s="228" t="s">
        <v>1</v>
      </c>
      <c r="N355" s="229" t="s">
        <v>50</v>
      </c>
      <c r="O355" s="90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2" t="s">
        <v>150</v>
      </c>
      <c r="AT355" s="232" t="s">
        <v>136</v>
      </c>
      <c r="AU355" s="232" t="s">
        <v>146</v>
      </c>
      <c r="AY355" s="15" t="s">
        <v>135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5" t="s">
        <v>93</v>
      </c>
      <c r="BK355" s="233">
        <f>ROUND(I355*H355,2)</f>
        <v>0</v>
      </c>
      <c r="BL355" s="15" t="s">
        <v>150</v>
      </c>
      <c r="BM355" s="232" t="s">
        <v>598</v>
      </c>
    </row>
    <row r="356" s="2" customFormat="1">
      <c r="A356" s="37"/>
      <c r="B356" s="38"/>
      <c r="C356" s="39"/>
      <c r="D356" s="234" t="s">
        <v>142</v>
      </c>
      <c r="E356" s="39"/>
      <c r="F356" s="235" t="s">
        <v>599</v>
      </c>
      <c r="G356" s="39"/>
      <c r="H356" s="39"/>
      <c r="I356" s="236"/>
      <c r="J356" s="39"/>
      <c r="K356" s="39"/>
      <c r="L356" s="43"/>
      <c r="M356" s="237"/>
      <c r="N356" s="238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5" t="s">
        <v>142</v>
      </c>
      <c r="AU356" s="15" t="s">
        <v>146</v>
      </c>
    </row>
    <row r="357" s="13" customFormat="1">
      <c r="A357" s="13"/>
      <c r="B357" s="239"/>
      <c r="C357" s="240"/>
      <c r="D357" s="234" t="s">
        <v>178</v>
      </c>
      <c r="E357" s="241" t="s">
        <v>1</v>
      </c>
      <c r="F357" s="242" t="s">
        <v>600</v>
      </c>
      <c r="G357" s="240"/>
      <c r="H357" s="243">
        <v>23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178</v>
      </c>
      <c r="AU357" s="249" t="s">
        <v>146</v>
      </c>
      <c r="AV357" s="13" t="s">
        <v>96</v>
      </c>
      <c r="AW357" s="13" t="s">
        <v>40</v>
      </c>
      <c r="AX357" s="13" t="s">
        <v>85</v>
      </c>
      <c r="AY357" s="249" t="s">
        <v>135</v>
      </c>
    </row>
    <row r="358" s="13" customFormat="1">
      <c r="A358" s="13"/>
      <c r="B358" s="239"/>
      <c r="C358" s="240"/>
      <c r="D358" s="234" t="s">
        <v>178</v>
      </c>
      <c r="E358" s="241" t="s">
        <v>1</v>
      </c>
      <c r="F358" s="242" t="s">
        <v>601</v>
      </c>
      <c r="G358" s="240"/>
      <c r="H358" s="243">
        <v>22.649999999999999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178</v>
      </c>
      <c r="AU358" s="249" t="s">
        <v>146</v>
      </c>
      <c r="AV358" s="13" t="s">
        <v>96</v>
      </c>
      <c r="AW358" s="13" t="s">
        <v>40</v>
      </c>
      <c r="AX358" s="13" t="s">
        <v>85</v>
      </c>
      <c r="AY358" s="249" t="s">
        <v>135</v>
      </c>
    </row>
    <row r="359" s="2" customFormat="1" ht="24.15" customHeight="1">
      <c r="A359" s="37"/>
      <c r="B359" s="38"/>
      <c r="C359" s="220" t="s">
        <v>602</v>
      </c>
      <c r="D359" s="220" t="s">
        <v>136</v>
      </c>
      <c r="E359" s="221" t="s">
        <v>603</v>
      </c>
      <c r="F359" s="222" t="s">
        <v>604</v>
      </c>
      <c r="G359" s="223" t="s">
        <v>219</v>
      </c>
      <c r="H359" s="224">
        <v>867.35000000000002</v>
      </c>
      <c r="I359" s="225"/>
      <c r="J359" s="226">
        <f>ROUND(I359*H359,2)</f>
        <v>0</v>
      </c>
      <c r="K359" s="227"/>
      <c r="L359" s="43"/>
      <c r="M359" s="228" t="s">
        <v>1</v>
      </c>
      <c r="N359" s="229" t="s">
        <v>50</v>
      </c>
      <c r="O359" s="90"/>
      <c r="P359" s="230">
        <f>O359*H359</f>
        <v>0</v>
      </c>
      <c r="Q359" s="230">
        <v>0</v>
      </c>
      <c r="R359" s="230">
        <f>Q359*H359</f>
        <v>0</v>
      </c>
      <c r="S359" s="230">
        <v>0</v>
      </c>
      <c r="T359" s="23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2" t="s">
        <v>150</v>
      </c>
      <c r="AT359" s="232" t="s">
        <v>136</v>
      </c>
      <c r="AU359" s="232" t="s">
        <v>146</v>
      </c>
      <c r="AY359" s="15" t="s">
        <v>135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5" t="s">
        <v>93</v>
      </c>
      <c r="BK359" s="233">
        <f>ROUND(I359*H359,2)</f>
        <v>0</v>
      </c>
      <c r="BL359" s="15" t="s">
        <v>150</v>
      </c>
      <c r="BM359" s="232" t="s">
        <v>605</v>
      </c>
    </row>
    <row r="360" s="2" customFormat="1">
      <c r="A360" s="37"/>
      <c r="B360" s="38"/>
      <c r="C360" s="39"/>
      <c r="D360" s="234" t="s">
        <v>142</v>
      </c>
      <c r="E360" s="39"/>
      <c r="F360" s="235" t="s">
        <v>604</v>
      </c>
      <c r="G360" s="39"/>
      <c r="H360" s="39"/>
      <c r="I360" s="236"/>
      <c r="J360" s="39"/>
      <c r="K360" s="39"/>
      <c r="L360" s="43"/>
      <c r="M360" s="237"/>
      <c r="N360" s="238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5" t="s">
        <v>142</v>
      </c>
      <c r="AU360" s="15" t="s">
        <v>146</v>
      </c>
    </row>
    <row r="361" s="13" customFormat="1">
      <c r="A361" s="13"/>
      <c r="B361" s="239"/>
      <c r="C361" s="240"/>
      <c r="D361" s="234" t="s">
        <v>178</v>
      </c>
      <c r="E361" s="241" t="s">
        <v>1</v>
      </c>
      <c r="F361" s="242" t="s">
        <v>606</v>
      </c>
      <c r="G361" s="240"/>
      <c r="H361" s="243">
        <v>867.35000000000002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178</v>
      </c>
      <c r="AU361" s="249" t="s">
        <v>146</v>
      </c>
      <c r="AV361" s="13" t="s">
        <v>96</v>
      </c>
      <c r="AW361" s="13" t="s">
        <v>40</v>
      </c>
      <c r="AX361" s="13" t="s">
        <v>85</v>
      </c>
      <c r="AY361" s="249" t="s">
        <v>135</v>
      </c>
    </row>
    <row r="362" s="2" customFormat="1" ht="24.15" customHeight="1">
      <c r="A362" s="37"/>
      <c r="B362" s="38"/>
      <c r="C362" s="220" t="s">
        <v>607</v>
      </c>
      <c r="D362" s="220" t="s">
        <v>136</v>
      </c>
      <c r="E362" s="221" t="s">
        <v>608</v>
      </c>
      <c r="F362" s="222" t="s">
        <v>609</v>
      </c>
      <c r="G362" s="223" t="s">
        <v>219</v>
      </c>
      <c r="H362" s="224">
        <v>45.649999999999999</v>
      </c>
      <c r="I362" s="225"/>
      <c r="J362" s="226">
        <f>ROUND(I362*H362,2)</f>
        <v>0</v>
      </c>
      <c r="K362" s="227"/>
      <c r="L362" s="43"/>
      <c r="M362" s="228" t="s">
        <v>1</v>
      </c>
      <c r="N362" s="229" t="s">
        <v>50</v>
      </c>
      <c r="O362" s="90"/>
      <c r="P362" s="230">
        <f>O362*H362</f>
        <v>0</v>
      </c>
      <c r="Q362" s="230">
        <v>0</v>
      </c>
      <c r="R362" s="230">
        <f>Q362*H362</f>
        <v>0</v>
      </c>
      <c r="S362" s="230">
        <v>0</v>
      </c>
      <c r="T362" s="23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2" t="s">
        <v>150</v>
      </c>
      <c r="AT362" s="232" t="s">
        <v>136</v>
      </c>
      <c r="AU362" s="232" t="s">
        <v>146</v>
      </c>
      <c r="AY362" s="15" t="s">
        <v>135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5" t="s">
        <v>93</v>
      </c>
      <c r="BK362" s="233">
        <f>ROUND(I362*H362,2)</f>
        <v>0</v>
      </c>
      <c r="BL362" s="15" t="s">
        <v>150</v>
      </c>
      <c r="BM362" s="232" t="s">
        <v>610</v>
      </c>
    </row>
    <row r="363" s="2" customFormat="1">
      <c r="A363" s="37"/>
      <c r="B363" s="38"/>
      <c r="C363" s="39"/>
      <c r="D363" s="234" t="s">
        <v>142</v>
      </c>
      <c r="E363" s="39"/>
      <c r="F363" s="235" t="s">
        <v>611</v>
      </c>
      <c r="G363" s="39"/>
      <c r="H363" s="39"/>
      <c r="I363" s="236"/>
      <c r="J363" s="39"/>
      <c r="K363" s="39"/>
      <c r="L363" s="43"/>
      <c r="M363" s="237"/>
      <c r="N363" s="238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5" t="s">
        <v>142</v>
      </c>
      <c r="AU363" s="15" t="s">
        <v>146</v>
      </c>
    </row>
    <row r="364" s="13" customFormat="1">
      <c r="A364" s="13"/>
      <c r="B364" s="239"/>
      <c r="C364" s="240"/>
      <c r="D364" s="234" t="s">
        <v>178</v>
      </c>
      <c r="E364" s="241" t="s">
        <v>1</v>
      </c>
      <c r="F364" s="242" t="s">
        <v>600</v>
      </c>
      <c r="G364" s="240"/>
      <c r="H364" s="243">
        <v>23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178</v>
      </c>
      <c r="AU364" s="249" t="s">
        <v>146</v>
      </c>
      <c r="AV364" s="13" t="s">
        <v>96</v>
      </c>
      <c r="AW364" s="13" t="s">
        <v>40</v>
      </c>
      <c r="AX364" s="13" t="s">
        <v>85</v>
      </c>
      <c r="AY364" s="249" t="s">
        <v>135</v>
      </c>
    </row>
    <row r="365" s="13" customFormat="1">
      <c r="A365" s="13"/>
      <c r="B365" s="239"/>
      <c r="C365" s="240"/>
      <c r="D365" s="234" t="s">
        <v>178</v>
      </c>
      <c r="E365" s="241" t="s">
        <v>1</v>
      </c>
      <c r="F365" s="242" t="s">
        <v>601</v>
      </c>
      <c r="G365" s="240"/>
      <c r="H365" s="243">
        <v>22.649999999999999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178</v>
      </c>
      <c r="AU365" s="249" t="s">
        <v>146</v>
      </c>
      <c r="AV365" s="13" t="s">
        <v>96</v>
      </c>
      <c r="AW365" s="13" t="s">
        <v>40</v>
      </c>
      <c r="AX365" s="13" t="s">
        <v>85</v>
      </c>
      <c r="AY365" s="249" t="s">
        <v>135</v>
      </c>
    </row>
    <row r="366" s="2" customFormat="1" ht="24.15" customHeight="1">
      <c r="A366" s="37"/>
      <c r="B366" s="38"/>
      <c r="C366" s="220" t="s">
        <v>612</v>
      </c>
      <c r="D366" s="220" t="s">
        <v>136</v>
      </c>
      <c r="E366" s="221" t="s">
        <v>613</v>
      </c>
      <c r="F366" s="222" t="s">
        <v>614</v>
      </c>
      <c r="G366" s="223" t="s">
        <v>219</v>
      </c>
      <c r="H366" s="224">
        <v>23</v>
      </c>
      <c r="I366" s="225"/>
      <c r="J366" s="226">
        <f>ROUND(I366*H366,2)</f>
        <v>0</v>
      </c>
      <c r="K366" s="227"/>
      <c r="L366" s="43"/>
      <c r="M366" s="228" t="s">
        <v>1</v>
      </c>
      <c r="N366" s="229" t="s">
        <v>50</v>
      </c>
      <c r="O366" s="90"/>
      <c r="P366" s="230">
        <f>O366*H366</f>
        <v>0</v>
      </c>
      <c r="Q366" s="230">
        <v>0</v>
      </c>
      <c r="R366" s="230">
        <f>Q366*H366</f>
        <v>0</v>
      </c>
      <c r="S366" s="230">
        <v>0</v>
      </c>
      <c r="T366" s="23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2" t="s">
        <v>150</v>
      </c>
      <c r="AT366" s="232" t="s">
        <v>136</v>
      </c>
      <c r="AU366" s="232" t="s">
        <v>146</v>
      </c>
      <c r="AY366" s="15" t="s">
        <v>135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5" t="s">
        <v>93</v>
      </c>
      <c r="BK366" s="233">
        <f>ROUND(I366*H366,2)</f>
        <v>0</v>
      </c>
      <c r="BL366" s="15" t="s">
        <v>150</v>
      </c>
      <c r="BM366" s="232" t="s">
        <v>615</v>
      </c>
    </row>
    <row r="367" s="2" customFormat="1">
      <c r="A367" s="37"/>
      <c r="B367" s="38"/>
      <c r="C367" s="39"/>
      <c r="D367" s="234" t="s">
        <v>142</v>
      </c>
      <c r="E367" s="39"/>
      <c r="F367" s="235" t="s">
        <v>614</v>
      </c>
      <c r="G367" s="39"/>
      <c r="H367" s="39"/>
      <c r="I367" s="236"/>
      <c r="J367" s="39"/>
      <c r="K367" s="39"/>
      <c r="L367" s="43"/>
      <c r="M367" s="237"/>
      <c r="N367" s="238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5" t="s">
        <v>142</v>
      </c>
      <c r="AU367" s="15" t="s">
        <v>146</v>
      </c>
    </row>
    <row r="368" s="13" customFormat="1">
      <c r="A368" s="13"/>
      <c r="B368" s="239"/>
      <c r="C368" s="240"/>
      <c r="D368" s="234" t="s">
        <v>178</v>
      </c>
      <c r="E368" s="241" t="s">
        <v>1</v>
      </c>
      <c r="F368" s="242" t="s">
        <v>616</v>
      </c>
      <c r="G368" s="240"/>
      <c r="H368" s="243">
        <v>23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178</v>
      </c>
      <c r="AU368" s="249" t="s">
        <v>146</v>
      </c>
      <c r="AV368" s="13" t="s">
        <v>96</v>
      </c>
      <c r="AW368" s="13" t="s">
        <v>40</v>
      </c>
      <c r="AX368" s="13" t="s">
        <v>85</v>
      </c>
      <c r="AY368" s="249" t="s">
        <v>135</v>
      </c>
    </row>
    <row r="369" s="2" customFormat="1" ht="24.15" customHeight="1">
      <c r="A369" s="37"/>
      <c r="B369" s="38"/>
      <c r="C369" s="220" t="s">
        <v>617</v>
      </c>
      <c r="D369" s="220" t="s">
        <v>136</v>
      </c>
      <c r="E369" s="221" t="s">
        <v>618</v>
      </c>
      <c r="F369" s="222" t="s">
        <v>619</v>
      </c>
      <c r="G369" s="223" t="s">
        <v>219</v>
      </c>
      <c r="H369" s="224">
        <v>21.300000000000001</v>
      </c>
      <c r="I369" s="225"/>
      <c r="J369" s="226">
        <f>ROUND(I369*H369,2)</f>
        <v>0</v>
      </c>
      <c r="K369" s="227"/>
      <c r="L369" s="43"/>
      <c r="M369" s="228" t="s">
        <v>1</v>
      </c>
      <c r="N369" s="229" t="s">
        <v>50</v>
      </c>
      <c r="O369" s="90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2" t="s">
        <v>150</v>
      </c>
      <c r="AT369" s="232" t="s">
        <v>136</v>
      </c>
      <c r="AU369" s="232" t="s">
        <v>146</v>
      </c>
      <c r="AY369" s="15" t="s">
        <v>135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5" t="s">
        <v>93</v>
      </c>
      <c r="BK369" s="233">
        <f>ROUND(I369*H369,2)</f>
        <v>0</v>
      </c>
      <c r="BL369" s="15" t="s">
        <v>150</v>
      </c>
      <c r="BM369" s="232" t="s">
        <v>620</v>
      </c>
    </row>
    <row r="370" s="2" customFormat="1">
      <c r="A370" s="37"/>
      <c r="B370" s="38"/>
      <c r="C370" s="39"/>
      <c r="D370" s="234" t="s">
        <v>142</v>
      </c>
      <c r="E370" s="39"/>
      <c r="F370" s="235" t="s">
        <v>621</v>
      </c>
      <c r="G370" s="39"/>
      <c r="H370" s="39"/>
      <c r="I370" s="236"/>
      <c r="J370" s="39"/>
      <c r="K370" s="39"/>
      <c r="L370" s="43"/>
      <c r="M370" s="237"/>
      <c r="N370" s="238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5" t="s">
        <v>142</v>
      </c>
      <c r="AU370" s="15" t="s">
        <v>146</v>
      </c>
    </row>
    <row r="371" s="13" customFormat="1">
      <c r="A371" s="13"/>
      <c r="B371" s="239"/>
      <c r="C371" s="240"/>
      <c r="D371" s="234" t="s">
        <v>178</v>
      </c>
      <c r="E371" s="241" t="s">
        <v>1</v>
      </c>
      <c r="F371" s="242" t="s">
        <v>622</v>
      </c>
      <c r="G371" s="240"/>
      <c r="H371" s="243">
        <v>21.300000000000001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178</v>
      </c>
      <c r="AU371" s="249" t="s">
        <v>146</v>
      </c>
      <c r="AV371" s="13" t="s">
        <v>96</v>
      </c>
      <c r="AW371" s="13" t="s">
        <v>40</v>
      </c>
      <c r="AX371" s="13" t="s">
        <v>93</v>
      </c>
      <c r="AY371" s="249" t="s">
        <v>135</v>
      </c>
    </row>
    <row r="372" s="2" customFormat="1" ht="24.15" customHeight="1">
      <c r="A372" s="37"/>
      <c r="B372" s="38"/>
      <c r="C372" s="220" t="s">
        <v>623</v>
      </c>
      <c r="D372" s="220" t="s">
        <v>136</v>
      </c>
      <c r="E372" s="221" t="s">
        <v>624</v>
      </c>
      <c r="F372" s="222" t="s">
        <v>625</v>
      </c>
      <c r="G372" s="223" t="s">
        <v>219</v>
      </c>
      <c r="H372" s="224">
        <v>45.649999999999999</v>
      </c>
      <c r="I372" s="225"/>
      <c r="J372" s="226">
        <f>ROUND(I372*H372,2)</f>
        <v>0</v>
      </c>
      <c r="K372" s="227"/>
      <c r="L372" s="43"/>
      <c r="M372" s="228" t="s">
        <v>1</v>
      </c>
      <c r="N372" s="229" t="s">
        <v>50</v>
      </c>
      <c r="O372" s="90"/>
      <c r="P372" s="230">
        <f>O372*H372</f>
        <v>0</v>
      </c>
      <c r="Q372" s="230">
        <v>0</v>
      </c>
      <c r="R372" s="230">
        <f>Q372*H372</f>
        <v>0</v>
      </c>
      <c r="S372" s="230">
        <v>0</v>
      </c>
      <c r="T372" s="23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2" t="s">
        <v>150</v>
      </c>
      <c r="AT372" s="232" t="s">
        <v>136</v>
      </c>
      <c r="AU372" s="232" t="s">
        <v>146</v>
      </c>
      <c r="AY372" s="15" t="s">
        <v>135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5" t="s">
        <v>93</v>
      </c>
      <c r="BK372" s="233">
        <f>ROUND(I372*H372,2)</f>
        <v>0</v>
      </c>
      <c r="BL372" s="15" t="s">
        <v>150</v>
      </c>
      <c r="BM372" s="232" t="s">
        <v>626</v>
      </c>
    </row>
    <row r="373" s="2" customFormat="1">
      <c r="A373" s="37"/>
      <c r="B373" s="38"/>
      <c r="C373" s="39"/>
      <c r="D373" s="234" t="s">
        <v>142</v>
      </c>
      <c r="E373" s="39"/>
      <c r="F373" s="235" t="s">
        <v>627</v>
      </c>
      <c r="G373" s="39"/>
      <c r="H373" s="39"/>
      <c r="I373" s="236"/>
      <c r="J373" s="39"/>
      <c r="K373" s="39"/>
      <c r="L373" s="43"/>
      <c r="M373" s="237"/>
      <c r="N373" s="238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5" t="s">
        <v>142</v>
      </c>
      <c r="AU373" s="15" t="s">
        <v>146</v>
      </c>
    </row>
    <row r="374" s="13" customFormat="1">
      <c r="A374" s="13"/>
      <c r="B374" s="239"/>
      <c r="C374" s="240"/>
      <c r="D374" s="234" t="s">
        <v>178</v>
      </c>
      <c r="E374" s="241" t="s">
        <v>1</v>
      </c>
      <c r="F374" s="242" t="s">
        <v>600</v>
      </c>
      <c r="G374" s="240"/>
      <c r="H374" s="243">
        <v>23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178</v>
      </c>
      <c r="AU374" s="249" t="s">
        <v>146</v>
      </c>
      <c r="AV374" s="13" t="s">
        <v>96</v>
      </c>
      <c r="AW374" s="13" t="s">
        <v>40</v>
      </c>
      <c r="AX374" s="13" t="s">
        <v>85</v>
      </c>
      <c r="AY374" s="249" t="s">
        <v>135</v>
      </c>
    </row>
    <row r="375" s="13" customFormat="1">
      <c r="A375" s="13"/>
      <c r="B375" s="239"/>
      <c r="C375" s="240"/>
      <c r="D375" s="234" t="s">
        <v>178</v>
      </c>
      <c r="E375" s="241" t="s">
        <v>1</v>
      </c>
      <c r="F375" s="242" t="s">
        <v>601</v>
      </c>
      <c r="G375" s="240"/>
      <c r="H375" s="243">
        <v>22.649999999999999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178</v>
      </c>
      <c r="AU375" s="249" t="s">
        <v>146</v>
      </c>
      <c r="AV375" s="13" t="s">
        <v>96</v>
      </c>
      <c r="AW375" s="13" t="s">
        <v>40</v>
      </c>
      <c r="AX375" s="13" t="s">
        <v>85</v>
      </c>
      <c r="AY375" s="249" t="s">
        <v>135</v>
      </c>
    </row>
    <row r="376" s="2" customFormat="1" ht="24.15" customHeight="1">
      <c r="A376" s="37"/>
      <c r="B376" s="38"/>
      <c r="C376" s="220" t="s">
        <v>628</v>
      </c>
      <c r="D376" s="220" t="s">
        <v>136</v>
      </c>
      <c r="E376" s="221" t="s">
        <v>629</v>
      </c>
      <c r="F376" s="222" t="s">
        <v>630</v>
      </c>
      <c r="G376" s="223" t="s">
        <v>219</v>
      </c>
      <c r="H376" s="224">
        <v>2.7000000000000002</v>
      </c>
      <c r="I376" s="225"/>
      <c r="J376" s="226">
        <f>ROUND(I376*H376,2)</f>
        <v>0</v>
      </c>
      <c r="K376" s="227"/>
      <c r="L376" s="43"/>
      <c r="M376" s="228" t="s">
        <v>1</v>
      </c>
      <c r="N376" s="229" t="s">
        <v>50</v>
      </c>
      <c r="O376" s="90"/>
      <c r="P376" s="230">
        <f>O376*H376</f>
        <v>0</v>
      </c>
      <c r="Q376" s="230">
        <v>0</v>
      </c>
      <c r="R376" s="230">
        <f>Q376*H376</f>
        <v>0</v>
      </c>
      <c r="S376" s="230">
        <v>0</v>
      </c>
      <c r="T376" s="23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2" t="s">
        <v>150</v>
      </c>
      <c r="AT376" s="232" t="s">
        <v>136</v>
      </c>
      <c r="AU376" s="232" t="s">
        <v>146</v>
      </c>
      <c r="AY376" s="15" t="s">
        <v>135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5" t="s">
        <v>93</v>
      </c>
      <c r="BK376" s="233">
        <f>ROUND(I376*H376,2)</f>
        <v>0</v>
      </c>
      <c r="BL376" s="15" t="s">
        <v>150</v>
      </c>
      <c r="BM376" s="232" t="s">
        <v>631</v>
      </c>
    </row>
    <row r="377" s="2" customFormat="1">
      <c r="A377" s="37"/>
      <c r="B377" s="38"/>
      <c r="C377" s="39"/>
      <c r="D377" s="234" t="s">
        <v>142</v>
      </c>
      <c r="E377" s="39"/>
      <c r="F377" s="235" t="s">
        <v>632</v>
      </c>
      <c r="G377" s="39"/>
      <c r="H377" s="39"/>
      <c r="I377" s="236"/>
      <c r="J377" s="39"/>
      <c r="K377" s="39"/>
      <c r="L377" s="43"/>
      <c r="M377" s="237"/>
      <c r="N377" s="238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5" t="s">
        <v>142</v>
      </c>
      <c r="AU377" s="15" t="s">
        <v>146</v>
      </c>
    </row>
    <row r="378" s="13" customFormat="1">
      <c r="A378" s="13"/>
      <c r="B378" s="239"/>
      <c r="C378" s="240"/>
      <c r="D378" s="234" t="s">
        <v>178</v>
      </c>
      <c r="E378" s="241" t="s">
        <v>1</v>
      </c>
      <c r="F378" s="242" t="s">
        <v>633</v>
      </c>
      <c r="G378" s="240"/>
      <c r="H378" s="243">
        <v>2.7000000000000002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178</v>
      </c>
      <c r="AU378" s="249" t="s">
        <v>146</v>
      </c>
      <c r="AV378" s="13" t="s">
        <v>96</v>
      </c>
      <c r="AW378" s="13" t="s">
        <v>40</v>
      </c>
      <c r="AX378" s="13" t="s">
        <v>93</v>
      </c>
      <c r="AY378" s="249" t="s">
        <v>135</v>
      </c>
    </row>
    <row r="379" s="12" customFormat="1" ht="22.8" customHeight="1">
      <c r="A379" s="12"/>
      <c r="B379" s="204"/>
      <c r="C379" s="205"/>
      <c r="D379" s="206" t="s">
        <v>84</v>
      </c>
      <c r="E379" s="218" t="s">
        <v>173</v>
      </c>
      <c r="F379" s="218" t="s">
        <v>634</v>
      </c>
      <c r="G379" s="205"/>
      <c r="H379" s="205"/>
      <c r="I379" s="208"/>
      <c r="J379" s="219">
        <f>BK379</f>
        <v>0</v>
      </c>
      <c r="K379" s="205"/>
      <c r="L379" s="210"/>
      <c r="M379" s="211"/>
      <c r="N379" s="212"/>
      <c r="O379" s="212"/>
      <c r="P379" s="213">
        <f>SUM(P380:P385)</f>
        <v>0</v>
      </c>
      <c r="Q379" s="212"/>
      <c r="R379" s="213">
        <f>SUM(R380:R385)</f>
        <v>0.015060000000000001</v>
      </c>
      <c r="S379" s="212"/>
      <c r="T379" s="214">
        <f>SUM(T380:T385)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5" t="s">
        <v>93</v>
      </c>
      <c r="AT379" s="216" t="s">
        <v>84</v>
      </c>
      <c r="AU379" s="216" t="s">
        <v>93</v>
      </c>
      <c r="AY379" s="215" t="s">
        <v>135</v>
      </c>
      <c r="BK379" s="217">
        <f>SUM(BK380:BK385)</f>
        <v>0</v>
      </c>
    </row>
    <row r="380" s="2" customFormat="1" ht="24.15" customHeight="1">
      <c r="A380" s="37"/>
      <c r="B380" s="38"/>
      <c r="C380" s="220" t="s">
        <v>635</v>
      </c>
      <c r="D380" s="220" t="s">
        <v>136</v>
      </c>
      <c r="E380" s="221" t="s">
        <v>636</v>
      </c>
      <c r="F380" s="222" t="s">
        <v>637</v>
      </c>
      <c r="G380" s="223" t="s">
        <v>226</v>
      </c>
      <c r="H380" s="224">
        <v>150.59999999999999</v>
      </c>
      <c r="I380" s="225"/>
      <c r="J380" s="226">
        <f>ROUND(I380*H380,2)</f>
        <v>0</v>
      </c>
      <c r="K380" s="227"/>
      <c r="L380" s="43"/>
      <c r="M380" s="228" t="s">
        <v>1</v>
      </c>
      <c r="N380" s="229" t="s">
        <v>50</v>
      </c>
      <c r="O380" s="90"/>
      <c r="P380" s="230">
        <f>O380*H380</f>
        <v>0</v>
      </c>
      <c r="Q380" s="230">
        <v>0.00010000000000000001</v>
      </c>
      <c r="R380" s="230">
        <f>Q380*H380</f>
        <v>0.015060000000000001</v>
      </c>
      <c r="S380" s="230">
        <v>0</v>
      </c>
      <c r="T380" s="231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2" t="s">
        <v>150</v>
      </c>
      <c r="AT380" s="232" t="s">
        <v>136</v>
      </c>
      <c r="AU380" s="232" t="s">
        <v>96</v>
      </c>
      <c r="AY380" s="15" t="s">
        <v>135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5" t="s">
        <v>93</v>
      </c>
      <c r="BK380" s="233">
        <f>ROUND(I380*H380,2)</f>
        <v>0</v>
      </c>
      <c r="BL380" s="15" t="s">
        <v>150</v>
      </c>
      <c r="BM380" s="232" t="s">
        <v>638</v>
      </c>
    </row>
    <row r="381" s="2" customFormat="1">
      <c r="A381" s="37"/>
      <c r="B381" s="38"/>
      <c r="C381" s="39"/>
      <c r="D381" s="234" t="s">
        <v>142</v>
      </c>
      <c r="E381" s="39"/>
      <c r="F381" s="235" t="s">
        <v>639</v>
      </c>
      <c r="G381" s="39"/>
      <c r="H381" s="39"/>
      <c r="I381" s="236"/>
      <c r="J381" s="39"/>
      <c r="K381" s="39"/>
      <c r="L381" s="43"/>
      <c r="M381" s="237"/>
      <c r="N381" s="238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5" t="s">
        <v>142</v>
      </c>
      <c r="AU381" s="15" t="s">
        <v>96</v>
      </c>
    </row>
    <row r="382" s="13" customFormat="1">
      <c r="A382" s="13"/>
      <c r="B382" s="239"/>
      <c r="C382" s="240"/>
      <c r="D382" s="234" t="s">
        <v>178</v>
      </c>
      <c r="E382" s="241" t="s">
        <v>1</v>
      </c>
      <c r="F382" s="242" t="s">
        <v>640</v>
      </c>
      <c r="G382" s="240"/>
      <c r="H382" s="243">
        <v>150.59999999999999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178</v>
      </c>
      <c r="AU382" s="249" t="s">
        <v>96</v>
      </c>
      <c r="AV382" s="13" t="s">
        <v>96</v>
      </c>
      <c r="AW382" s="13" t="s">
        <v>40</v>
      </c>
      <c r="AX382" s="13" t="s">
        <v>93</v>
      </c>
      <c r="AY382" s="249" t="s">
        <v>135</v>
      </c>
    </row>
    <row r="383" s="2" customFormat="1" ht="24.15" customHeight="1">
      <c r="A383" s="37"/>
      <c r="B383" s="38"/>
      <c r="C383" s="220" t="s">
        <v>641</v>
      </c>
      <c r="D383" s="220" t="s">
        <v>136</v>
      </c>
      <c r="E383" s="221" t="s">
        <v>642</v>
      </c>
      <c r="F383" s="222" t="s">
        <v>643</v>
      </c>
      <c r="G383" s="223" t="s">
        <v>226</v>
      </c>
      <c r="H383" s="224">
        <v>150.59999999999999</v>
      </c>
      <c r="I383" s="225"/>
      <c r="J383" s="226">
        <f>ROUND(I383*H383,2)</f>
        <v>0</v>
      </c>
      <c r="K383" s="227"/>
      <c r="L383" s="43"/>
      <c r="M383" s="228" t="s">
        <v>1</v>
      </c>
      <c r="N383" s="229" t="s">
        <v>50</v>
      </c>
      <c r="O383" s="90"/>
      <c r="P383" s="230">
        <f>O383*H383</f>
        <v>0</v>
      </c>
      <c r="Q383" s="230">
        <v>0</v>
      </c>
      <c r="R383" s="230">
        <f>Q383*H383</f>
        <v>0</v>
      </c>
      <c r="S383" s="230">
        <v>0</v>
      </c>
      <c r="T383" s="231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2" t="s">
        <v>150</v>
      </c>
      <c r="AT383" s="232" t="s">
        <v>136</v>
      </c>
      <c r="AU383" s="232" t="s">
        <v>96</v>
      </c>
      <c r="AY383" s="15" t="s">
        <v>135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5" t="s">
        <v>93</v>
      </c>
      <c r="BK383" s="233">
        <f>ROUND(I383*H383,2)</f>
        <v>0</v>
      </c>
      <c r="BL383" s="15" t="s">
        <v>150</v>
      </c>
      <c r="BM383" s="232" t="s">
        <v>644</v>
      </c>
    </row>
    <row r="384" s="2" customFormat="1">
      <c r="A384" s="37"/>
      <c r="B384" s="38"/>
      <c r="C384" s="39"/>
      <c r="D384" s="234" t="s">
        <v>142</v>
      </c>
      <c r="E384" s="39"/>
      <c r="F384" s="235" t="s">
        <v>645</v>
      </c>
      <c r="G384" s="39"/>
      <c r="H384" s="39"/>
      <c r="I384" s="236"/>
      <c r="J384" s="39"/>
      <c r="K384" s="39"/>
      <c r="L384" s="43"/>
      <c r="M384" s="237"/>
      <c r="N384" s="238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5" t="s">
        <v>142</v>
      </c>
      <c r="AU384" s="15" t="s">
        <v>96</v>
      </c>
    </row>
    <row r="385" s="13" customFormat="1">
      <c r="A385" s="13"/>
      <c r="B385" s="239"/>
      <c r="C385" s="240"/>
      <c r="D385" s="234" t="s">
        <v>178</v>
      </c>
      <c r="E385" s="241" t="s">
        <v>1</v>
      </c>
      <c r="F385" s="242" t="s">
        <v>640</v>
      </c>
      <c r="G385" s="240"/>
      <c r="H385" s="243">
        <v>150.59999999999999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178</v>
      </c>
      <c r="AU385" s="249" t="s">
        <v>96</v>
      </c>
      <c r="AV385" s="13" t="s">
        <v>96</v>
      </c>
      <c r="AW385" s="13" t="s">
        <v>40</v>
      </c>
      <c r="AX385" s="13" t="s">
        <v>93</v>
      </c>
      <c r="AY385" s="249" t="s">
        <v>135</v>
      </c>
    </row>
    <row r="386" s="12" customFormat="1" ht="25.92" customHeight="1">
      <c r="A386" s="12"/>
      <c r="B386" s="204"/>
      <c r="C386" s="205"/>
      <c r="D386" s="206" t="s">
        <v>84</v>
      </c>
      <c r="E386" s="207" t="s">
        <v>216</v>
      </c>
      <c r="F386" s="207" t="s">
        <v>646</v>
      </c>
      <c r="G386" s="205"/>
      <c r="H386" s="205"/>
      <c r="I386" s="208"/>
      <c r="J386" s="209">
        <f>BK386</f>
        <v>0</v>
      </c>
      <c r="K386" s="205"/>
      <c r="L386" s="210"/>
      <c r="M386" s="211"/>
      <c r="N386" s="212"/>
      <c r="O386" s="212"/>
      <c r="P386" s="213">
        <f>P387</f>
        <v>0</v>
      </c>
      <c r="Q386" s="212"/>
      <c r="R386" s="213">
        <f>R387</f>
        <v>0</v>
      </c>
      <c r="S386" s="212"/>
      <c r="T386" s="214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5" t="s">
        <v>146</v>
      </c>
      <c r="AT386" s="216" t="s">
        <v>84</v>
      </c>
      <c r="AU386" s="216" t="s">
        <v>85</v>
      </c>
      <c r="AY386" s="215" t="s">
        <v>135</v>
      </c>
      <c r="BK386" s="217">
        <f>BK387</f>
        <v>0</v>
      </c>
    </row>
    <row r="387" s="12" customFormat="1" ht="22.8" customHeight="1">
      <c r="A387" s="12"/>
      <c r="B387" s="204"/>
      <c r="C387" s="205"/>
      <c r="D387" s="206" t="s">
        <v>84</v>
      </c>
      <c r="E387" s="218" t="s">
        <v>647</v>
      </c>
      <c r="F387" s="218" t="s">
        <v>648</v>
      </c>
      <c r="G387" s="205"/>
      <c r="H387" s="205"/>
      <c r="I387" s="208"/>
      <c r="J387" s="219">
        <f>BK387</f>
        <v>0</v>
      </c>
      <c r="K387" s="205"/>
      <c r="L387" s="210"/>
      <c r="M387" s="211"/>
      <c r="N387" s="212"/>
      <c r="O387" s="212"/>
      <c r="P387" s="213">
        <f>SUM(P388:P395)</f>
        <v>0</v>
      </c>
      <c r="Q387" s="212"/>
      <c r="R387" s="213">
        <f>SUM(R388:R395)</f>
        <v>0</v>
      </c>
      <c r="S387" s="212"/>
      <c r="T387" s="214">
        <f>SUM(T388:T395)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5" t="s">
        <v>146</v>
      </c>
      <c r="AT387" s="216" t="s">
        <v>84</v>
      </c>
      <c r="AU387" s="216" t="s">
        <v>93</v>
      </c>
      <c r="AY387" s="215" t="s">
        <v>135</v>
      </c>
      <c r="BK387" s="217">
        <f>SUM(BK388:BK395)</f>
        <v>0</v>
      </c>
    </row>
    <row r="388" s="2" customFormat="1" ht="14.4" customHeight="1">
      <c r="A388" s="37"/>
      <c r="B388" s="38"/>
      <c r="C388" s="220" t="s">
        <v>649</v>
      </c>
      <c r="D388" s="220" t="s">
        <v>136</v>
      </c>
      <c r="E388" s="221" t="s">
        <v>650</v>
      </c>
      <c r="F388" s="222" t="s">
        <v>651</v>
      </c>
      <c r="G388" s="223" t="s">
        <v>235</v>
      </c>
      <c r="H388" s="224">
        <v>67.037999999999997</v>
      </c>
      <c r="I388" s="225"/>
      <c r="J388" s="226">
        <f>ROUND(I388*H388,2)</f>
        <v>0</v>
      </c>
      <c r="K388" s="227"/>
      <c r="L388" s="43"/>
      <c r="M388" s="228" t="s">
        <v>1</v>
      </c>
      <c r="N388" s="229" t="s">
        <v>50</v>
      </c>
      <c r="O388" s="90"/>
      <c r="P388" s="230">
        <f>O388*H388</f>
        <v>0</v>
      </c>
      <c r="Q388" s="230">
        <v>0</v>
      </c>
      <c r="R388" s="230">
        <f>Q388*H388</f>
        <v>0</v>
      </c>
      <c r="S388" s="230">
        <v>0</v>
      </c>
      <c r="T388" s="23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2" t="s">
        <v>534</v>
      </c>
      <c r="AT388" s="232" t="s">
        <v>136</v>
      </c>
      <c r="AU388" s="232" t="s">
        <v>96</v>
      </c>
      <c r="AY388" s="15" t="s">
        <v>135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5" t="s">
        <v>93</v>
      </c>
      <c r="BK388" s="233">
        <f>ROUND(I388*H388,2)</f>
        <v>0</v>
      </c>
      <c r="BL388" s="15" t="s">
        <v>534</v>
      </c>
      <c r="BM388" s="232" t="s">
        <v>652</v>
      </c>
    </row>
    <row r="389" s="2" customFormat="1">
      <c r="A389" s="37"/>
      <c r="B389" s="38"/>
      <c r="C389" s="39"/>
      <c r="D389" s="234" t="s">
        <v>142</v>
      </c>
      <c r="E389" s="39"/>
      <c r="F389" s="235" t="s">
        <v>653</v>
      </c>
      <c r="G389" s="39"/>
      <c r="H389" s="39"/>
      <c r="I389" s="236"/>
      <c r="J389" s="39"/>
      <c r="K389" s="39"/>
      <c r="L389" s="43"/>
      <c r="M389" s="237"/>
      <c r="N389" s="238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5" t="s">
        <v>142</v>
      </c>
      <c r="AU389" s="15" t="s">
        <v>96</v>
      </c>
    </row>
    <row r="390" s="13" customFormat="1">
      <c r="A390" s="13"/>
      <c r="B390" s="239"/>
      <c r="C390" s="240"/>
      <c r="D390" s="234" t="s">
        <v>178</v>
      </c>
      <c r="E390" s="241" t="s">
        <v>1</v>
      </c>
      <c r="F390" s="242" t="s">
        <v>654</v>
      </c>
      <c r="G390" s="240"/>
      <c r="H390" s="243">
        <v>81.480999999999995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178</v>
      </c>
      <c r="AU390" s="249" t="s">
        <v>96</v>
      </c>
      <c r="AV390" s="13" t="s">
        <v>96</v>
      </c>
      <c r="AW390" s="13" t="s">
        <v>40</v>
      </c>
      <c r="AX390" s="13" t="s">
        <v>85</v>
      </c>
      <c r="AY390" s="249" t="s">
        <v>135</v>
      </c>
    </row>
    <row r="391" s="13" customFormat="1">
      <c r="A391" s="13"/>
      <c r="B391" s="239"/>
      <c r="C391" s="240"/>
      <c r="D391" s="234" t="s">
        <v>178</v>
      </c>
      <c r="E391" s="241" t="s">
        <v>1</v>
      </c>
      <c r="F391" s="242" t="s">
        <v>655</v>
      </c>
      <c r="G391" s="240"/>
      <c r="H391" s="243">
        <v>-14.443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178</v>
      </c>
      <c r="AU391" s="249" t="s">
        <v>96</v>
      </c>
      <c r="AV391" s="13" t="s">
        <v>96</v>
      </c>
      <c r="AW391" s="13" t="s">
        <v>40</v>
      </c>
      <c r="AX391" s="13" t="s">
        <v>85</v>
      </c>
      <c r="AY391" s="249" t="s">
        <v>135</v>
      </c>
    </row>
    <row r="392" s="2" customFormat="1" ht="14.4" customHeight="1">
      <c r="A392" s="37"/>
      <c r="B392" s="38"/>
      <c r="C392" s="220" t="s">
        <v>656</v>
      </c>
      <c r="D392" s="220" t="s">
        <v>136</v>
      </c>
      <c r="E392" s="221" t="s">
        <v>657</v>
      </c>
      <c r="F392" s="222" t="s">
        <v>658</v>
      </c>
      <c r="G392" s="223" t="s">
        <v>235</v>
      </c>
      <c r="H392" s="224">
        <v>7.4480000000000004</v>
      </c>
      <c r="I392" s="225"/>
      <c r="J392" s="226">
        <f>ROUND(I392*H392,2)</f>
        <v>0</v>
      </c>
      <c r="K392" s="227"/>
      <c r="L392" s="43"/>
      <c r="M392" s="228" t="s">
        <v>1</v>
      </c>
      <c r="N392" s="229" t="s">
        <v>50</v>
      </c>
      <c r="O392" s="90"/>
      <c r="P392" s="230">
        <f>O392*H392</f>
        <v>0</v>
      </c>
      <c r="Q392" s="230">
        <v>0</v>
      </c>
      <c r="R392" s="230">
        <f>Q392*H392</f>
        <v>0</v>
      </c>
      <c r="S392" s="230">
        <v>0</v>
      </c>
      <c r="T392" s="23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2" t="s">
        <v>534</v>
      </c>
      <c r="AT392" s="232" t="s">
        <v>136</v>
      </c>
      <c r="AU392" s="232" t="s">
        <v>96</v>
      </c>
      <c r="AY392" s="15" t="s">
        <v>135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5" t="s">
        <v>93</v>
      </c>
      <c r="BK392" s="233">
        <f>ROUND(I392*H392,2)</f>
        <v>0</v>
      </c>
      <c r="BL392" s="15" t="s">
        <v>534</v>
      </c>
      <c r="BM392" s="232" t="s">
        <v>659</v>
      </c>
    </row>
    <row r="393" s="2" customFormat="1">
      <c r="A393" s="37"/>
      <c r="B393" s="38"/>
      <c r="C393" s="39"/>
      <c r="D393" s="234" t="s">
        <v>142</v>
      </c>
      <c r="E393" s="39"/>
      <c r="F393" s="235" t="s">
        <v>660</v>
      </c>
      <c r="G393" s="39"/>
      <c r="H393" s="39"/>
      <c r="I393" s="236"/>
      <c r="J393" s="39"/>
      <c r="K393" s="39"/>
      <c r="L393" s="43"/>
      <c r="M393" s="237"/>
      <c r="N393" s="238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5" t="s">
        <v>142</v>
      </c>
      <c r="AU393" s="15" t="s">
        <v>96</v>
      </c>
    </row>
    <row r="394" s="13" customFormat="1">
      <c r="A394" s="13"/>
      <c r="B394" s="239"/>
      <c r="C394" s="240"/>
      <c r="D394" s="234" t="s">
        <v>178</v>
      </c>
      <c r="E394" s="241" t="s">
        <v>1</v>
      </c>
      <c r="F394" s="242" t="s">
        <v>259</v>
      </c>
      <c r="G394" s="240"/>
      <c r="H394" s="243">
        <v>9.0530000000000008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178</v>
      </c>
      <c r="AU394" s="249" t="s">
        <v>96</v>
      </c>
      <c r="AV394" s="13" t="s">
        <v>96</v>
      </c>
      <c r="AW394" s="13" t="s">
        <v>40</v>
      </c>
      <c r="AX394" s="13" t="s">
        <v>85</v>
      </c>
      <c r="AY394" s="249" t="s">
        <v>135</v>
      </c>
    </row>
    <row r="395" s="13" customFormat="1">
      <c r="A395" s="13"/>
      <c r="B395" s="239"/>
      <c r="C395" s="240"/>
      <c r="D395" s="234" t="s">
        <v>178</v>
      </c>
      <c r="E395" s="241" t="s">
        <v>1</v>
      </c>
      <c r="F395" s="242" t="s">
        <v>260</v>
      </c>
      <c r="G395" s="240"/>
      <c r="H395" s="243">
        <v>-1.605</v>
      </c>
      <c r="I395" s="244"/>
      <c r="J395" s="240"/>
      <c r="K395" s="240"/>
      <c r="L395" s="245"/>
      <c r="M395" s="265"/>
      <c r="N395" s="266"/>
      <c r="O395" s="266"/>
      <c r="P395" s="266"/>
      <c r="Q395" s="266"/>
      <c r="R395" s="266"/>
      <c r="S395" s="266"/>
      <c r="T395" s="26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178</v>
      </c>
      <c r="AU395" s="249" t="s">
        <v>96</v>
      </c>
      <c r="AV395" s="13" t="s">
        <v>96</v>
      </c>
      <c r="AW395" s="13" t="s">
        <v>40</v>
      </c>
      <c r="AX395" s="13" t="s">
        <v>85</v>
      </c>
      <c r="AY395" s="249" t="s">
        <v>135</v>
      </c>
    </row>
    <row r="396" s="2" customFormat="1" ht="6.96" customHeight="1">
      <c r="A396" s="37"/>
      <c r="B396" s="65"/>
      <c r="C396" s="66"/>
      <c r="D396" s="66"/>
      <c r="E396" s="66"/>
      <c r="F396" s="66"/>
      <c r="G396" s="66"/>
      <c r="H396" s="66"/>
      <c r="I396" s="66"/>
      <c r="J396" s="66"/>
      <c r="K396" s="66"/>
      <c r="L396" s="43"/>
      <c r="M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</row>
  </sheetData>
  <sheetProtection sheet="1" autoFilter="0" formatColumns="0" formatRows="0" objects="1" scenarios="1" spinCount="100000" saltValue="dCb4iH/t1egMuMEv1CkaYKxx77Cu3leRipb8i/K+swNKwjd8aRKRMpZj8ERtfkYCn0jQ9TM7/C4Y3L+HGS49nQ==" hashValue="EqZ+6VczcYqMHH36UiTw/BLSH0HPSnDfHau8mOBN1H4VgMB0bYT83BKB0auoBk72UdO/xN79GlBeG22SBo3e5A==" algorithmName="SHA-512" password="CC35"/>
  <autoFilter ref="C123:K395"/>
  <mergeCells count="9">
    <mergeCell ref="E7:H7"/>
    <mergeCell ref="E9:H9"/>
    <mergeCell ref="E18:H18"/>
    <mergeCell ref="E27:H27"/>
    <mergeCell ref="E84:H84"/>
    <mergeCell ref="E86:H86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Dvořák Pavel</dc:creator>
  <cp:lastModifiedBy>Dvořák Pavel</cp:lastModifiedBy>
  <dcterms:created xsi:type="dcterms:W3CDTF">2021-02-16T07:20:04Z</dcterms:created>
  <dcterms:modified xsi:type="dcterms:W3CDTF">2021-02-16T07:20:08Z</dcterms:modified>
</cp:coreProperties>
</file>